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41" firstSheet="5" activeTab="5"/>
  </bookViews>
  <sheets>
    <sheet name="新并入基本公共卫生服务明细表" sheetId="1" state="hidden" r:id="rId1"/>
    <sheet name="核定公式-新并入基本公共卫生服务明细表" sheetId="2" state="hidden" r:id="rId2"/>
    <sheet name="核定公式-新并入基本公共卫生服务明细表（按人口）  " sheetId="7" state="hidden" r:id="rId3"/>
    <sheet name="按人口因素法（差额法）" sheetId="3" state="hidden" r:id="rId4"/>
    <sheet name="常住人口" sheetId="4" state="hidden" r:id="rId5"/>
    <sheet name="分配表 (2)" sheetId="14" r:id="rId6"/>
    <sheet name="省级配套（上会） (2)" sheetId="9" state="hidden" r:id="rId7"/>
  </sheets>
  <externalReferences>
    <externalReference r:id="rId8"/>
  </externalReferences>
  <definedNames>
    <definedName name="_xlnm._FilterDatabase" localSheetId="0" hidden="1">新并入基本公共卫生服务明细表!$A$5:$AY$119</definedName>
    <definedName name="_xlnm._FilterDatabase" localSheetId="1" hidden="1">'核定公式-新并入基本公共卫生服务明细表'!$A$5:$BG$119</definedName>
    <definedName name="_xlnm._FilterDatabase" localSheetId="2" hidden="1">'核定公式-新并入基本公共卫生服务明细表（按人口）  '!$A$5:$BM$119</definedName>
    <definedName name="_xlnm._FilterDatabase" localSheetId="3" hidden="1">'按人口因素法（差额法）'!$A$5:$G$119</definedName>
    <definedName name="_xlnm._FilterDatabase" localSheetId="5" hidden="1">'分配表 (2)'!$A$7:$S$86</definedName>
    <definedName name="_xlnm.Print_Titles" localSheetId="6">'省级配套（上会） (2)'!$5:$5</definedName>
    <definedName name="_xlnm.Print_Titles" localSheetId="5">'分配表 (2)'!$4:$7</definedName>
  </definedNames>
  <calcPr calcId="144525"/>
</workbook>
</file>

<file path=xl/comments1.xml><?xml version="1.0" encoding="utf-8"?>
<comments xmlns="http://schemas.openxmlformats.org/spreadsheetml/2006/main">
  <authors>
    <author>18047</author>
  </authors>
  <commentList>
    <comment ref="AR5" authorId="0">
      <text>
        <r>
          <rPr>
            <b/>
            <sz val="9"/>
            <rFont val="宋体"/>
            <charset val="134"/>
          </rPr>
          <t>18047:</t>
        </r>
        <r>
          <rPr>
            <sz val="9"/>
            <rFont val="宋体"/>
            <charset val="134"/>
          </rPr>
          <t xml:space="preserve">
加上23年结算资金</t>
        </r>
      </text>
    </comment>
    <comment ref="AV5" authorId="0">
      <text>
        <r>
          <rPr>
            <b/>
            <sz val="9"/>
            <rFont val="宋体"/>
            <charset val="134"/>
          </rPr>
          <t>18047:</t>
        </r>
        <r>
          <rPr>
            <sz val="9"/>
            <rFont val="宋体"/>
            <charset val="134"/>
          </rPr>
          <t xml:space="preserve">
加上23年结算资金</t>
        </r>
      </text>
    </comment>
    <comment ref="AZ5" authorId="0">
      <text>
        <r>
          <rPr>
            <b/>
            <sz val="9"/>
            <rFont val="宋体"/>
            <charset val="134"/>
          </rPr>
          <t>18047:</t>
        </r>
        <r>
          <rPr>
            <sz val="9"/>
            <rFont val="宋体"/>
            <charset val="134"/>
          </rPr>
          <t xml:space="preserve">
加上23年结算资金</t>
        </r>
      </text>
    </comment>
  </commentList>
</comments>
</file>

<file path=xl/comments2.xml><?xml version="1.0" encoding="utf-8"?>
<comments xmlns="http://schemas.openxmlformats.org/spreadsheetml/2006/main">
  <authors>
    <author>18047</author>
  </authors>
  <commentList>
    <comment ref="AR5" authorId="0">
      <text>
        <r>
          <rPr>
            <b/>
            <sz val="9"/>
            <rFont val="宋体"/>
            <charset val="134"/>
          </rPr>
          <t>18047:</t>
        </r>
        <r>
          <rPr>
            <sz val="9"/>
            <rFont val="宋体"/>
            <charset val="134"/>
          </rPr>
          <t xml:space="preserve">
加上23年结算资金</t>
        </r>
      </text>
    </comment>
    <comment ref="AV5" authorId="0">
      <text>
        <r>
          <rPr>
            <b/>
            <sz val="9"/>
            <rFont val="宋体"/>
            <charset val="134"/>
          </rPr>
          <t>18047:</t>
        </r>
        <r>
          <rPr>
            <sz val="9"/>
            <rFont val="宋体"/>
            <charset val="134"/>
          </rPr>
          <t xml:space="preserve">
加上23年结算资金</t>
        </r>
      </text>
    </comment>
  </commentList>
</comments>
</file>

<file path=xl/comments3.xml><?xml version="1.0" encoding="utf-8"?>
<comments xmlns="http://schemas.openxmlformats.org/spreadsheetml/2006/main">
  <authors>
    <author>18047</author>
  </authors>
  <commentList>
    <comment ref="AR5" authorId="0">
      <text>
        <r>
          <rPr>
            <b/>
            <sz val="9"/>
            <rFont val="宋体"/>
            <charset val="134"/>
          </rPr>
          <t>18047:</t>
        </r>
        <r>
          <rPr>
            <sz val="9"/>
            <rFont val="宋体"/>
            <charset val="134"/>
          </rPr>
          <t xml:space="preserve">
加上23年结算资金</t>
        </r>
      </text>
    </comment>
    <comment ref="AV5" authorId="0">
      <text>
        <r>
          <rPr>
            <b/>
            <sz val="9"/>
            <rFont val="宋体"/>
            <charset val="134"/>
          </rPr>
          <t>18047:</t>
        </r>
        <r>
          <rPr>
            <sz val="9"/>
            <rFont val="宋体"/>
            <charset val="134"/>
          </rPr>
          <t xml:space="preserve">
加上23年结算资金</t>
        </r>
      </text>
    </comment>
  </commentList>
</comments>
</file>

<file path=xl/sharedStrings.xml><?xml version="1.0" encoding="utf-8"?>
<sst xmlns="http://schemas.openxmlformats.org/spreadsheetml/2006/main" count="1271" uniqueCount="518">
  <si>
    <t>附件1：</t>
  </si>
  <si>
    <t>四川省基本公共卫生服务项目资金分配总表</t>
  </si>
  <si>
    <t>单位</t>
  </si>
  <si>
    <t>地方病防治</t>
  </si>
  <si>
    <t>职业病防治项目</t>
  </si>
  <si>
    <t>健康知识进万家</t>
  </si>
  <si>
    <t>老年健康与医养结合项目</t>
  </si>
  <si>
    <t>卫生应急处置及队伍运维项目</t>
  </si>
  <si>
    <t>农村妇女“两癌”筛查项目</t>
  </si>
  <si>
    <t>避孕药具和儿童营养包项目</t>
  </si>
  <si>
    <t>优化生育政策服务项目</t>
  </si>
  <si>
    <t>食品安全与营养健康项目</t>
  </si>
  <si>
    <t>健康促进与健康传播项目</t>
  </si>
  <si>
    <t>免费孕前优生健康检查项目</t>
  </si>
  <si>
    <t>脱贫地区新生儿疾病筛查项目</t>
  </si>
  <si>
    <t>合计</t>
  </si>
  <si>
    <t>应下达</t>
  </si>
  <si>
    <t>已下达</t>
  </si>
  <si>
    <t>本次下达</t>
  </si>
  <si>
    <t>其中：绩效奖惩</t>
  </si>
  <si>
    <t>其中：中央</t>
  </si>
  <si>
    <t>其中：省级</t>
  </si>
  <si>
    <t>省级小计</t>
  </si>
  <si>
    <t>省疾病预防控制中心</t>
  </si>
  <si>
    <t>省卫生健康委宣教中心</t>
  </si>
  <si>
    <t>省卫生监督执法总队</t>
  </si>
  <si>
    <t>四川大学华西第四医院</t>
  </si>
  <si>
    <t>四川省计划生育协会</t>
  </si>
  <si>
    <t>省老龄健康发展中心</t>
  </si>
  <si>
    <t>省医疗卫生服务指导中心</t>
  </si>
  <si>
    <t>省卫生健康委机关</t>
  </si>
  <si>
    <t>省妇幼保健院</t>
  </si>
  <si>
    <t>省人民医院</t>
  </si>
  <si>
    <t>西南医科大学附属医院</t>
  </si>
  <si>
    <t>川北医学院附属医院</t>
  </si>
  <si>
    <t>成都中医药大学附属医院</t>
  </si>
  <si>
    <t>省骨科医院</t>
  </si>
  <si>
    <t>四川大学华西医院</t>
  </si>
  <si>
    <t>省计生协会</t>
  </si>
  <si>
    <t>核工业四一六医院</t>
  </si>
  <si>
    <t>市州小计</t>
  </si>
  <si>
    <t>成都市</t>
  </si>
  <si>
    <t>德阳市</t>
  </si>
  <si>
    <t>绵阳市</t>
  </si>
  <si>
    <t>自贡市</t>
  </si>
  <si>
    <t>攀枝花市</t>
  </si>
  <si>
    <t>泸州市</t>
  </si>
  <si>
    <t>广元市</t>
  </si>
  <si>
    <t>遂宁市</t>
  </si>
  <si>
    <t>内江市</t>
  </si>
  <si>
    <t>乐山市</t>
  </si>
  <si>
    <t>南充市</t>
  </si>
  <si>
    <t>宜宾市</t>
  </si>
  <si>
    <t>广安市</t>
  </si>
  <si>
    <t>达州市</t>
  </si>
  <si>
    <t>巴中市</t>
  </si>
  <si>
    <t>雅安市</t>
  </si>
  <si>
    <t>眉山市</t>
  </si>
  <si>
    <t>资阳市</t>
  </si>
  <si>
    <t>阿坝州</t>
  </si>
  <si>
    <t>甘孜州</t>
  </si>
  <si>
    <t>凉山州</t>
  </si>
  <si>
    <t>扩权县小计</t>
  </si>
  <si>
    <t>什邡市</t>
  </si>
  <si>
    <t>绵竹市</t>
  </si>
  <si>
    <t>广汉市</t>
  </si>
  <si>
    <t>中江县</t>
  </si>
  <si>
    <t>江油市</t>
  </si>
  <si>
    <t>三台县</t>
  </si>
  <si>
    <t>盐亭县</t>
  </si>
  <si>
    <t>梓潼县</t>
  </si>
  <si>
    <t>平武县</t>
  </si>
  <si>
    <t>北川县</t>
  </si>
  <si>
    <t>富顺县</t>
  </si>
  <si>
    <t>荣县</t>
  </si>
  <si>
    <t>盐边县</t>
  </si>
  <si>
    <t>米易县</t>
  </si>
  <si>
    <t>泸县</t>
  </si>
  <si>
    <t>合江县</t>
  </si>
  <si>
    <t>叙永县</t>
  </si>
  <si>
    <t>古蔺县</t>
  </si>
  <si>
    <t>苍溪县</t>
  </si>
  <si>
    <t>剑阁县</t>
  </si>
  <si>
    <t>旺苍县</t>
  </si>
  <si>
    <t>青川县</t>
  </si>
  <si>
    <t>射洪市</t>
  </si>
  <si>
    <t>蓬溪县</t>
  </si>
  <si>
    <t>大英县</t>
  </si>
  <si>
    <t>威远县</t>
  </si>
  <si>
    <t>资中县</t>
  </si>
  <si>
    <t>隆昌市</t>
  </si>
  <si>
    <t>峨眉山市</t>
  </si>
  <si>
    <t>夹江县</t>
  </si>
  <si>
    <t>犍为县</t>
  </si>
  <si>
    <t>井研县</t>
  </si>
  <si>
    <t>沐川县</t>
  </si>
  <si>
    <t>峨边县</t>
  </si>
  <si>
    <t>马边县</t>
  </si>
  <si>
    <t>南部县</t>
  </si>
  <si>
    <t>仪陇县</t>
  </si>
  <si>
    <t>阆中市</t>
  </si>
  <si>
    <t>西充县</t>
  </si>
  <si>
    <t>蓬安县</t>
  </si>
  <si>
    <t>营山县</t>
  </si>
  <si>
    <t>江安县</t>
  </si>
  <si>
    <t>长宁县</t>
  </si>
  <si>
    <t>高县</t>
  </si>
  <si>
    <t>兴文县</t>
  </si>
  <si>
    <t>珙县</t>
  </si>
  <si>
    <t>筠连县</t>
  </si>
  <si>
    <t>屏山县</t>
  </si>
  <si>
    <t>岳池县</t>
  </si>
  <si>
    <t>华蓥市</t>
  </si>
  <si>
    <t>邻水县</t>
  </si>
  <si>
    <t>武胜县</t>
  </si>
  <si>
    <t>大竹县</t>
  </si>
  <si>
    <t>渠县</t>
  </si>
  <si>
    <t>宣汉县</t>
  </si>
  <si>
    <t>万源市</t>
  </si>
  <si>
    <t>开江县</t>
  </si>
  <si>
    <t>平昌县</t>
  </si>
  <si>
    <t>南江县</t>
  </si>
  <si>
    <t>通江县</t>
  </si>
  <si>
    <t>芦山县</t>
  </si>
  <si>
    <t>天全县</t>
  </si>
  <si>
    <t>荥经县</t>
  </si>
  <si>
    <t>宝兴县</t>
  </si>
  <si>
    <t>汉源县</t>
  </si>
  <si>
    <t>石棉县</t>
  </si>
  <si>
    <t>仁寿县</t>
  </si>
  <si>
    <t>洪雅县</t>
  </si>
  <si>
    <t>丹棱县</t>
  </si>
  <si>
    <t>青神县</t>
  </si>
  <si>
    <t>安岳县</t>
  </si>
  <si>
    <t>乐至县</t>
  </si>
  <si>
    <t>电子健康档案管理及在线考核</t>
  </si>
  <si>
    <t>卫生健康项目预算绩效管理</t>
  </si>
  <si>
    <t>0</t>
  </si>
  <si>
    <t>按人口因素法分配</t>
  </si>
  <si>
    <t>常住人口</t>
  </si>
  <si>
    <t>差额金额</t>
  </si>
  <si>
    <t>减去0.01尾差</t>
  </si>
  <si>
    <t>常住人口数</t>
  </si>
  <si>
    <t>按人口计算</t>
  </si>
  <si>
    <t>锦江区</t>
  </si>
  <si>
    <t>加尾差0.12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</si>
  <si>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</si>
  <si>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</si>
  <si>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</si>
  <si>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</si>
  <si>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</si>
  <si>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</si>
  <si>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</si>
  <si>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</si>
  <si>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金堂县</t>
  </si>
  <si>
    <t>双流区</t>
  </si>
  <si>
    <t>郫都区</t>
  </si>
  <si>
    <t>大邑县</t>
  </si>
  <si>
    <t>蒲江县</t>
  </si>
  <si>
    <t>新津区</t>
  </si>
  <si>
    <t>都江堰市</t>
  </si>
  <si>
    <t>简阳市</t>
  </si>
  <si>
    <t>彭州市</t>
  </si>
  <si>
    <t>邛崃市</t>
  </si>
  <si>
    <t>崇州市</t>
  </si>
  <si>
    <t>旌阳区</t>
  </si>
  <si>
    <t>罗江区</t>
  </si>
  <si>
    <t>涪城区</t>
  </si>
  <si>
    <t>游仙区</t>
  </si>
  <si>
    <t>安州区</t>
  </si>
  <si>
    <t>自流井区</t>
  </si>
  <si>
    <t>贡井区</t>
  </si>
  <si>
    <t>大安区</t>
  </si>
  <si>
    <t>沿滩区</t>
  </si>
  <si>
    <t>东区</t>
  </si>
  <si>
    <t>西区</t>
  </si>
  <si>
    <t>仁和区</t>
  </si>
  <si>
    <t>江阳区</t>
  </si>
  <si>
    <t>纳溪区</t>
  </si>
  <si>
    <t>龙马潭区</t>
  </si>
  <si>
    <t>利州区</t>
  </si>
  <si>
    <t>昭化区</t>
  </si>
  <si>
    <t>朝天区</t>
  </si>
  <si>
    <t>船山区</t>
  </si>
  <si>
    <t>安居区</t>
  </si>
  <si>
    <t>内江市中区</t>
  </si>
  <si>
    <t>东兴区</t>
  </si>
  <si>
    <t>乐山市中区</t>
  </si>
  <si>
    <t>沙湾区</t>
  </si>
  <si>
    <t>五通桥区</t>
  </si>
  <si>
    <t>金口河区</t>
  </si>
  <si>
    <t>顺庆区</t>
  </si>
  <si>
    <t>高坪区</t>
  </si>
  <si>
    <t>嘉陵区</t>
  </si>
  <si>
    <t>翠屏区</t>
  </si>
  <si>
    <t>叙州区</t>
  </si>
  <si>
    <t>南溪区</t>
  </si>
  <si>
    <t>广安区</t>
  </si>
  <si>
    <t>前锋区</t>
  </si>
  <si>
    <t>通川区</t>
  </si>
  <si>
    <t>达川区</t>
  </si>
  <si>
    <t>巴州区</t>
  </si>
  <si>
    <t>恩阳区</t>
  </si>
  <si>
    <t>雨城区</t>
  </si>
  <si>
    <t>名山区</t>
  </si>
  <si>
    <t>东坡区</t>
  </si>
  <si>
    <t>彭山区</t>
  </si>
  <si>
    <t>雁江区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</si>
  <si>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</si>
  <si>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</si>
  <si>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</si>
  <si>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</si>
  <si>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</si>
  <si>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</si>
  <si>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</si>
  <si>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</si>
  <si>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马尔康市</t>
  </si>
  <si>
    <t>壤塘县</t>
  </si>
  <si>
    <t>阿坝县</t>
  </si>
  <si>
    <t>若尔盖县</t>
  </si>
  <si>
    <t>红原县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</si>
  <si>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</si>
  <si>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</si>
  <si>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</si>
  <si>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</si>
  <si>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</si>
  <si>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</si>
  <si>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</si>
  <si>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</si>
  <si>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</si>
  <si>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</si>
  <si>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</si>
  <si>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</si>
  <si>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</si>
  <si>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</si>
  <si>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</si>
  <si>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</si>
  <si>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</si>
  <si>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</si>
  <si>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西昌市</t>
  </si>
  <si>
    <t>会理市</t>
  </si>
  <si>
    <t>木里县</t>
  </si>
  <si>
    <t>盐源县</t>
  </si>
  <si>
    <t>德昌县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</si>
  <si>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</si>
  <si>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</si>
  <si>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</si>
  <si>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</si>
  <si>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</si>
  <si>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</si>
  <si>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</si>
  <si>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</si>
  <si>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</si>
  <si>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</si>
  <si>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</si>
  <si>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</si>
  <si>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附件1</t>
  </si>
  <si>
    <t>2025年医疗服务与保障能力提升（医疗卫生机构能力建设）中央和省级补助资金分配表</t>
  </si>
  <si>
    <t>单位：万元</t>
  </si>
  <si>
    <t>地区（单位）</t>
  </si>
  <si>
    <t>中央资金</t>
  </si>
  <si>
    <t>省级资金
（县域高质量发展项目）</t>
  </si>
  <si>
    <t>应补助金额</t>
  </si>
  <si>
    <t>已提前下达</t>
  </si>
  <si>
    <t>国家临床重点专科</t>
  </si>
  <si>
    <t>县域医疗卫生机构能力建设</t>
  </si>
  <si>
    <t>高海拔地区医疗服务能力建设</t>
  </si>
  <si>
    <t>危重孕产妇和新生儿诊断救治能力提升</t>
  </si>
  <si>
    <t>精神卫生服务能力提升</t>
  </si>
  <si>
    <t>儿科医疗服务能力建设</t>
  </si>
  <si>
    <t>其中：绩效调整</t>
  </si>
  <si>
    <t>四川省人民医院</t>
  </si>
  <si>
    <t>四川省肿瘤医院</t>
  </si>
  <si>
    <t>四川省妇幼保健院</t>
  </si>
  <si>
    <t>四川省儿童医院</t>
  </si>
  <si>
    <t>四川大学华西第二医院</t>
  </si>
  <si>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1-2</t>
    </r>
  </si>
  <si>
    <r>
      <rPr>
        <sz val="18"/>
        <rFont val="Times New Roman"/>
        <charset val="134"/>
      </rPr>
      <t>2024</t>
    </r>
    <r>
      <rPr>
        <sz val="18"/>
        <rFont val="方正小标宋简体"/>
        <charset val="134"/>
      </rPr>
      <t>年基本公共卫生服务省级补助资金分配表及市县应最低配套额度</t>
    </r>
  </si>
  <si>
    <r>
      <rPr>
        <sz val="11"/>
        <rFont val="仿宋_GB2312"/>
        <charset val="134"/>
      </rPr>
      <t>单位：万元</t>
    </r>
  </si>
  <si>
    <r>
      <rPr>
        <sz val="11"/>
        <rFont val="黑体"/>
        <charset val="134"/>
      </rPr>
      <t>地区</t>
    </r>
  </si>
  <si>
    <r>
      <rPr>
        <sz val="11"/>
        <rFont val="黑体"/>
        <charset val="134"/>
      </rPr>
      <t>常住人口数
（万人）</t>
    </r>
  </si>
  <si>
    <r>
      <rPr>
        <sz val="11"/>
        <rFont val="黑体"/>
        <charset val="134"/>
      </rPr>
      <t>省与市县总配套金额</t>
    </r>
  </si>
  <si>
    <r>
      <rPr>
        <sz val="11"/>
        <rFont val="黑体"/>
        <charset val="134"/>
      </rPr>
      <t>省级补助标准</t>
    </r>
  </si>
  <si>
    <r>
      <rPr>
        <sz val="11"/>
        <rFont val="黑体"/>
        <charset val="134"/>
      </rPr>
      <t>省级应补助资金</t>
    </r>
  </si>
  <si>
    <r>
      <rPr>
        <sz val="11"/>
        <rFont val="黑体"/>
        <charset val="134"/>
      </rPr>
      <t>提前下达</t>
    </r>
  </si>
  <si>
    <r>
      <rPr>
        <sz val="11"/>
        <rFont val="黑体"/>
        <charset val="134"/>
      </rPr>
      <t>本次下达</t>
    </r>
  </si>
  <si>
    <r>
      <rPr>
        <sz val="11"/>
        <rFont val="黑体"/>
        <charset val="134"/>
      </rPr>
      <t>市县最低配套额</t>
    </r>
  </si>
  <si>
    <r>
      <rPr>
        <sz val="11"/>
        <rFont val="Times New Roman"/>
        <charset val="134"/>
      </rPr>
      <t>2023</t>
    </r>
    <r>
      <rPr>
        <sz val="11"/>
        <rFont val="黑体"/>
        <charset val="134"/>
      </rPr>
      <t>年省级补助标准（对应</t>
    </r>
    <r>
      <rPr>
        <sz val="11"/>
        <rFont val="Times New Roman"/>
        <charset val="134"/>
      </rPr>
      <t>89</t>
    </r>
    <r>
      <rPr>
        <sz val="11"/>
        <rFont val="黑体"/>
        <charset val="134"/>
      </rPr>
      <t>元）</t>
    </r>
  </si>
  <si>
    <t>其中：老年健康与医养结合服务</t>
  </si>
  <si>
    <r>
      <rPr>
        <b/>
        <sz val="11"/>
        <rFont val="仿宋_GB2312"/>
        <charset val="134"/>
      </rPr>
      <t>合计</t>
    </r>
  </si>
  <si>
    <r>
      <rPr>
        <b/>
        <sz val="11"/>
        <rFont val="仿宋_GB2312"/>
        <charset val="134"/>
      </rPr>
      <t>市州小计</t>
    </r>
  </si>
  <si>
    <r>
      <rPr>
        <b/>
        <sz val="11"/>
        <color indexed="8"/>
        <rFont val="仿宋_GB2312"/>
        <charset val="134"/>
      </rPr>
      <t>成都市</t>
    </r>
  </si>
  <si>
    <r>
      <rPr>
        <sz val="11"/>
        <color indexed="8"/>
        <rFont val="仿宋_GB2312"/>
        <charset val="134"/>
      </rPr>
      <t>成都市本级</t>
    </r>
  </si>
  <si>
    <r>
      <rPr>
        <sz val="11"/>
        <rFont val="仿宋_GB2312"/>
        <charset val="134"/>
      </rPr>
      <t>锦江区</t>
    </r>
  </si>
  <si>
    <r>
      <rPr>
        <sz val="11"/>
        <rFont val="仿宋_GB2312"/>
        <charset val="134"/>
      </rPr>
      <t>青羊区</t>
    </r>
  </si>
  <si>
    <r>
      <rPr>
        <sz val="11"/>
        <rFont val="仿宋_GB2312"/>
        <charset val="134"/>
      </rPr>
      <t>金牛区</t>
    </r>
  </si>
  <si>
    <r>
      <rPr>
        <sz val="11"/>
        <rFont val="仿宋_GB2312"/>
        <charset val="134"/>
      </rPr>
      <t>武侯区</t>
    </r>
  </si>
  <si>
    <r>
      <rPr>
        <sz val="11"/>
        <rFont val="仿宋_GB2312"/>
        <charset val="134"/>
      </rPr>
      <t>成华区</t>
    </r>
  </si>
  <si>
    <r>
      <rPr>
        <sz val="11"/>
        <rFont val="仿宋_GB2312"/>
        <charset val="134"/>
      </rPr>
      <t>龙泉驿区</t>
    </r>
  </si>
  <si>
    <r>
      <rPr>
        <sz val="11"/>
        <rFont val="仿宋_GB2312"/>
        <charset val="134"/>
      </rPr>
      <t>青白江区</t>
    </r>
  </si>
  <si>
    <r>
      <rPr>
        <sz val="11"/>
        <rFont val="仿宋_GB2312"/>
        <charset val="134"/>
      </rPr>
      <t>新都区</t>
    </r>
  </si>
  <si>
    <r>
      <rPr>
        <sz val="11"/>
        <rFont val="仿宋_GB2312"/>
        <charset val="134"/>
      </rPr>
      <t>温江区</t>
    </r>
  </si>
  <si>
    <r>
      <rPr>
        <sz val="11"/>
        <rFont val="仿宋_GB2312"/>
        <charset val="134"/>
      </rPr>
      <t>金堂县</t>
    </r>
  </si>
  <si>
    <r>
      <rPr>
        <sz val="11"/>
        <rFont val="仿宋_GB2312"/>
        <charset val="134"/>
      </rPr>
      <t>双流区</t>
    </r>
  </si>
  <si>
    <r>
      <rPr>
        <sz val="11"/>
        <rFont val="仿宋_GB2312"/>
        <charset val="134"/>
      </rPr>
      <t>郫都区</t>
    </r>
  </si>
  <si>
    <r>
      <rPr>
        <sz val="11"/>
        <rFont val="仿宋_GB2312"/>
        <charset val="134"/>
      </rPr>
      <t>大邑县</t>
    </r>
  </si>
  <si>
    <r>
      <rPr>
        <sz val="11"/>
        <rFont val="仿宋_GB2312"/>
        <charset val="134"/>
      </rPr>
      <t>蒲江县</t>
    </r>
  </si>
  <si>
    <r>
      <rPr>
        <sz val="11"/>
        <rFont val="仿宋_GB2312"/>
        <charset val="134"/>
      </rPr>
      <t>新津区</t>
    </r>
  </si>
  <si>
    <r>
      <rPr>
        <sz val="11"/>
        <rFont val="仿宋_GB2312"/>
        <charset val="134"/>
      </rPr>
      <t>都江堰市</t>
    </r>
  </si>
  <si>
    <r>
      <rPr>
        <sz val="11"/>
        <rFont val="仿宋_GB2312"/>
        <charset val="134"/>
      </rPr>
      <t>简阳市</t>
    </r>
  </si>
  <si>
    <r>
      <rPr>
        <sz val="11"/>
        <rFont val="仿宋_GB2312"/>
        <charset val="134"/>
      </rPr>
      <t>彭州市</t>
    </r>
  </si>
  <si>
    <r>
      <rPr>
        <sz val="11"/>
        <rFont val="仿宋_GB2312"/>
        <charset val="134"/>
      </rPr>
      <t>邛崃市</t>
    </r>
  </si>
  <si>
    <r>
      <rPr>
        <sz val="11"/>
        <rFont val="仿宋_GB2312"/>
        <charset val="134"/>
      </rPr>
      <t>崇州市</t>
    </r>
  </si>
  <si>
    <r>
      <rPr>
        <b/>
        <sz val="11"/>
        <color indexed="8"/>
        <rFont val="仿宋_GB2312"/>
        <charset val="134"/>
      </rPr>
      <t>德阳市</t>
    </r>
  </si>
  <si>
    <r>
      <rPr>
        <sz val="11"/>
        <color indexed="8"/>
        <rFont val="仿宋_GB2312"/>
        <charset val="134"/>
      </rPr>
      <t>德阳市本级</t>
    </r>
  </si>
  <si>
    <r>
      <rPr>
        <sz val="11"/>
        <color indexed="8"/>
        <rFont val="仿宋_GB2312"/>
        <charset val="134"/>
      </rPr>
      <t>旌阳区</t>
    </r>
  </si>
  <si>
    <r>
      <rPr>
        <sz val="11"/>
        <color indexed="8"/>
        <rFont val="仿宋_GB2312"/>
        <charset val="134"/>
      </rPr>
      <t>罗江区</t>
    </r>
  </si>
  <si>
    <r>
      <rPr>
        <b/>
        <sz val="11"/>
        <color indexed="8"/>
        <rFont val="仿宋_GB2312"/>
        <charset val="134"/>
      </rPr>
      <t>绵阳市</t>
    </r>
  </si>
  <si>
    <r>
      <rPr>
        <sz val="11"/>
        <color indexed="8"/>
        <rFont val="仿宋_GB2312"/>
        <charset val="134"/>
      </rPr>
      <t>绵阳市本级</t>
    </r>
  </si>
  <si>
    <r>
      <rPr>
        <sz val="11"/>
        <color indexed="8"/>
        <rFont val="仿宋_GB2312"/>
        <charset val="134"/>
      </rPr>
      <t>涪城区</t>
    </r>
  </si>
  <si>
    <r>
      <rPr>
        <sz val="11"/>
        <color indexed="8"/>
        <rFont val="仿宋_GB2312"/>
        <charset val="134"/>
      </rPr>
      <t>游仙区</t>
    </r>
  </si>
  <si>
    <r>
      <rPr>
        <sz val="11"/>
        <color indexed="8"/>
        <rFont val="仿宋_GB2312"/>
        <charset val="134"/>
      </rPr>
      <t>安州区</t>
    </r>
  </si>
  <si>
    <r>
      <rPr>
        <b/>
        <sz val="11"/>
        <color indexed="8"/>
        <rFont val="仿宋_GB2312"/>
        <charset val="134"/>
      </rPr>
      <t>自贡市</t>
    </r>
  </si>
  <si>
    <r>
      <rPr>
        <sz val="11"/>
        <color indexed="8"/>
        <rFont val="仿宋_GB2312"/>
        <charset val="134"/>
      </rPr>
      <t>自贡市本级</t>
    </r>
  </si>
  <si>
    <r>
      <rPr>
        <sz val="11"/>
        <color indexed="8"/>
        <rFont val="仿宋_GB2312"/>
        <charset val="134"/>
      </rPr>
      <t>自流井区</t>
    </r>
  </si>
  <si>
    <r>
      <rPr>
        <sz val="11"/>
        <color indexed="8"/>
        <rFont val="仿宋_GB2312"/>
        <charset val="134"/>
      </rPr>
      <t>贡井区</t>
    </r>
  </si>
  <si>
    <r>
      <rPr>
        <sz val="11"/>
        <color indexed="8"/>
        <rFont val="仿宋_GB2312"/>
        <charset val="134"/>
      </rPr>
      <t>大安区</t>
    </r>
  </si>
  <si>
    <r>
      <rPr>
        <sz val="11"/>
        <color indexed="8"/>
        <rFont val="仿宋_GB2312"/>
        <charset val="134"/>
      </rPr>
      <t>沿滩区</t>
    </r>
  </si>
  <si>
    <r>
      <rPr>
        <b/>
        <sz val="11"/>
        <color indexed="8"/>
        <rFont val="仿宋_GB2312"/>
        <charset val="134"/>
      </rPr>
      <t>攀枝花市</t>
    </r>
  </si>
  <si>
    <r>
      <rPr>
        <sz val="11"/>
        <color indexed="8"/>
        <rFont val="仿宋_GB2312"/>
        <charset val="134"/>
      </rPr>
      <t>攀枝花市本级</t>
    </r>
  </si>
  <si>
    <r>
      <rPr>
        <sz val="11"/>
        <color indexed="8"/>
        <rFont val="仿宋_GB2312"/>
        <charset val="134"/>
      </rPr>
      <t>东区</t>
    </r>
  </si>
  <si>
    <r>
      <rPr>
        <sz val="11"/>
        <color indexed="8"/>
        <rFont val="仿宋_GB2312"/>
        <charset val="134"/>
      </rPr>
      <t>西区</t>
    </r>
  </si>
  <si>
    <r>
      <rPr>
        <sz val="11"/>
        <color indexed="8"/>
        <rFont val="仿宋_GB2312"/>
        <charset val="134"/>
      </rPr>
      <t>仁和区</t>
    </r>
  </si>
  <si>
    <r>
      <rPr>
        <b/>
        <sz val="11"/>
        <color indexed="8"/>
        <rFont val="仿宋_GB2312"/>
        <charset val="134"/>
      </rPr>
      <t>泸州市</t>
    </r>
  </si>
  <si>
    <r>
      <rPr>
        <sz val="11"/>
        <color indexed="8"/>
        <rFont val="仿宋_GB2312"/>
        <charset val="134"/>
      </rPr>
      <t>泸州市本级</t>
    </r>
  </si>
  <si>
    <r>
      <rPr>
        <sz val="11"/>
        <color indexed="8"/>
        <rFont val="仿宋_GB2312"/>
        <charset val="134"/>
      </rPr>
      <t>江阳区</t>
    </r>
  </si>
  <si>
    <r>
      <rPr>
        <sz val="11"/>
        <color indexed="8"/>
        <rFont val="仿宋_GB2312"/>
        <charset val="134"/>
      </rPr>
      <t>纳溪区</t>
    </r>
  </si>
  <si>
    <r>
      <rPr>
        <sz val="11"/>
        <color indexed="8"/>
        <rFont val="仿宋_GB2312"/>
        <charset val="134"/>
      </rPr>
      <t>龙马潭区</t>
    </r>
  </si>
  <si>
    <r>
      <rPr>
        <b/>
        <sz val="11"/>
        <color indexed="8"/>
        <rFont val="仿宋_GB2312"/>
        <charset val="134"/>
      </rPr>
      <t>广元市</t>
    </r>
  </si>
  <si>
    <r>
      <rPr>
        <sz val="11"/>
        <color indexed="8"/>
        <rFont val="仿宋_GB2312"/>
        <charset val="134"/>
      </rPr>
      <t>广元市本级</t>
    </r>
  </si>
  <si>
    <r>
      <rPr>
        <sz val="11"/>
        <color indexed="8"/>
        <rFont val="仿宋_GB2312"/>
        <charset val="134"/>
      </rPr>
      <t>利州区</t>
    </r>
  </si>
  <si>
    <r>
      <rPr>
        <sz val="11"/>
        <color theme="1"/>
        <rFont val="仿宋_GB2312"/>
        <charset val="134"/>
      </rPr>
      <t>昭化区</t>
    </r>
  </si>
  <si>
    <r>
      <rPr>
        <sz val="11"/>
        <color indexed="8"/>
        <rFont val="仿宋_GB2312"/>
        <charset val="134"/>
      </rPr>
      <t>朝天区</t>
    </r>
  </si>
  <si>
    <r>
      <rPr>
        <b/>
        <sz val="11"/>
        <color indexed="8"/>
        <rFont val="仿宋_GB2312"/>
        <charset val="134"/>
      </rPr>
      <t>遂宁市</t>
    </r>
  </si>
  <si>
    <r>
      <rPr>
        <sz val="11"/>
        <color indexed="8"/>
        <rFont val="仿宋_GB2312"/>
        <charset val="134"/>
      </rPr>
      <t>遂宁市本级</t>
    </r>
  </si>
  <si>
    <r>
      <rPr>
        <sz val="11"/>
        <color indexed="8"/>
        <rFont val="仿宋_GB2312"/>
        <charset val="134"/>
      </rPr>
      <t>船山区</t>
    </r>
  </si>
  <si>
    <r>
      <rPr>
        <sz val="11"/>
        <color indexed="8"/>
        <rFont val="仿宋_GB2312"/>
        <charset val="134"/>
      </rPr>
      <t>安居区</t>
    </r>
  </si>
  <si>
    <r>
      <rPr>
        <b/>
        <sz val="11"/>
        <color indexed="8"/>
        <rFont val="仿宋_GB2312"/>
        <charset val="134"/>
      </rPr>
      <t>内江市</t>
    </r>
  </si>
  <si>
    <r>
      <rPr>
        <sz val="11"/>
        <color indexed="8"/>
        <rFont val="仿宋_GB2312"/>
        <charset val="134"/>
      </rPr>
      <t>内江市本级</t>
    </r>
  </si>
  <si>
    <r>
      <rPr>
        <sz val="11"/>
        <color indexed="8"/>
        <rFont val="仿宋_GB2312"/>
        <charset val="134"/>
      </rPr>
      <t>内江市中区</t>
    </r>
  </si>
  <si>
    <r>
      <rPr>
        <sz val="11"/>
        <color indexed="8"/>
        <rFont val="仿宋_GB2312"/>
        <charset val="134"/>
      </rPr>
      <t>东兴区</t>
    </r>
  </si>
  <si>
    <r>
      <rPr>
        <b/>
        <sz val="11"/>
        <color indexed="8"/>
        <rFont val="仿宋_GB2312"/>
        <charset val="134"/>
      </rPr>
      <t>乐山市</t>
    </r>
  </si>
  <si>
    <r>
      <rPr>
        <sz val="11"/>
        <color indexed="8"/>
        <rFont val="仿宋_GB2312"/>
        <charset val="134"/>
      </rPr>
      <t>乐山市本级</t>
    </r>
  </si>
  <si>
    <r>
      <rPr>
        <sz val="11"/>
        <color indexed="8"/>
        <rFont val="仿宋_GB2312"/>
        <charset val="134"/>
      </rPr>
      <t>乐山市中区</t>
    </r>
  </si>
  <si>
    <r>
      <rPr>
        <sz val="11"/>
        <color indexed="8"/>
        <rFont val="仿宋_GB2312"/>
        <charset val="134"/>
      </rPr>
      <t>沙湾区</t>
    </r>
  </si>
  <si>
    <r>
      <rPr>
        <sz val="11"/>
        <color indexed="8"/>
        <rFont val="仿宋_GB2312"/>
        <charset val="134"/>
      </rPr>
      <t>五通桥区</t>
    </r>
  </si>
  <si>
    <r>
      <rPr>
        <sz val="11"/>
        <color indexed="8"/>
        <rFont val="仿宋_GB2312"/>
        <charset val="134"/>
      </rPr>
      <t>金口河区</t>
    </r>
  </si>
  <si>
    <r>
      <rPr>
        <b/>
        <sz val="11"/>
        <color indexed="8"/>
        <rFont val="仿宋_GB2312"/>
        <charset val="134"/>
      </rPr>
      <t>南充市</t>
    </r>
  </si>
  <si>
    <r>
      <rPr>
        <sz val="11"/>
        <color indexed="8"/>
        <rFont val="仿宋_GB2312"/>
        <charset val="134"/>
      </rPr>
      <t>南充市本级</t>
    </r>
  </si>
  <si>
    <r>
      <rPr>
        <sz val="11"/>
        <color indexed="8"/>
        <rFont val="仿宋_GB2312"/>
        <charset val="134"/>
      </rPr>
      <t>顺庆区</t>
    </r>
  </si>
  <si>
    <r>
      <rPr>
        <sz val="11"/>
        <color indexed="8"/>
        <rFont val="仿宋_GB2312"/>
        <charset val="134"/>
      </rPr>
      <t>高坪区</t>
    </r>
  </si>
  <si>
    <r>
      <rPr>
        <sz val="11"/>
        <color indexed="8"/>
        <rFont val="仿宋_GB2312"/>
        <charset val="134"/>
      </rPr>
      <t>嘉陵区</t>
    </r>
  </si>
  <si>
    <r>
      <rPr>
        <b/>
        <sz val="11"/>
        <color indexed="8"/>
        <rFont val="仿宋_GB2312"/>
        <charset val="134"/>
      </rPr>
      <t>宜宾市</t>
    </r>
  </si>
  <si>
    <r>
      <rPr>
        <sz val="11"/>
        <color indexed="8"/>
        <rFont val="仿宋_GB2312"/>
        <charset val="134"/>
      </rPr>
      <t>宜宾市本级</t>
    </r>
  </si>
  <si>
    <r>
      <rPr>
        <sz val="11"/>
        <color indexed="8"/>
        <rFont val="仿宋_GB2312"/>
        <charset val="134"/>
      </rPr>
      <t>翠屏区</t>
    </r>
  </si>
  <si>
    <r>
      <rPr>
        <sz val="11"/>
        <color indexed="8"/>
        <rFont val="仿宋_GB2312"/>
        <charset val="134"/>
      </rPr>
      <t>叙州区</t>
    </r>
  </si>
  <si>
    <r>
      <rPr>
        <sz val="11"/>
        <color indexed="8"/>
        <rFont val="仿宋_GB2312"/>
        <charset val="134"/>
      </rPr>
      <t>南溪区</t>
    </r>
  </si>
  <si>
    <r>
      <rPr>
        <b/>
        <sz val="11"/>
        <color indexed="8"/>
        <rFont val="仿宋_GB2312"/>
        <charset val="134"/>
      </rPr>
      <t>广安市</t>
    </r>
  </si>
  <si>
    <r>
      <rPr>
        <sz val="11"/>
        <color indexed="8"/>
        <rFont val="仿宋_GB2312"/>
        <charset val="134"/>
      </rPr>
      <t>广安市本级</t>
    </r>
  </si>
  <si>
    <r>
      <rPr>
        <sz val="11"/>
        <color indexed="8"/>
        <rFont val="仿宋_GB2312"/>
        <charset val="134"/>
      </rPr>
      <t>广安区</t>
    </r>
  </si>
  <si>
    <r>
      <rPr>
        <sz val="11"/>
        <color theme="1"/>
        <rFont val="仿宋_GB2312"/>
        <charset val="134"/>
      </rPr>
      <t>前锋区</t>
    </r>
  </si>
  <si>
    <r>
      <rPr>
        <b/>
        <sz val="11"/>
        <color indexed="8"/>
        <rFont val="仿宋_GB2312"/>
        <charset val="134"/>
      </rPr>
      <t>达州市</t>
    </r>
  </si>
  <si>
    <r>
      <rPr>
        <sz val="11"/>
        <color indexed="8"/>
        <rFont val="仿宋_GB2312"/>
        <charset val="134"/>
      </rPr>
      <t>达州市本级</t>
    </r>
  </si>
  <si>
    <r>
      <rPr>
        <sz val="11"/>
        <color indexed="8"/>
        <rFont val="仿宋_GB2312"/>
        <charset val="134"/>
      </rPr>
      <t>通川区</t>
    </r>
  </si>
  <si>
    <r>
      <rPr>
        <sz val="11"/>
        <color indexed="8"/>
        <rFont val="仿宋_GB2312"/>
        <charset val="134"/>
      </rPr>
      <t>达川区</t>
    </r>
  </si>
  <si>
    <r>
      <rPr>
        <b/>
        <sz val="11"/>
        <color indexed="8"/>
        <rFont val="仿宋_GB2312"/>
        <charset val="134"/>
      </rPr>
      <t>巴中市</t>
    </r>
  </si>
  <si>
    <r>
      <rPr>
        <sz val="11"/>
        <color indexed="8"/>
        <rFont val="仿宋_GB2312"/>
        <charset val="134"/>
      </rPr>
      <t>巴中市本级</t>
    </r>
  </si>
  <si>
    <r>
      <rPr>
        <sz val="11"/>
        <color indexed="8"/>
        <rFont val="仿宋_GB2312"/>
        <charset val="134"/>
      </rPr>
      <t>巴州区</t>
    </r>
  </si>
  <si>
    <r>
      <rPr>
        <sz val="11"/>
        <color theme="1"/>
        <rFont val="仿宋_GB2312"/>
        <charset val="134"/>
      </rPr>
      <t>恩阳区</t>
    </r>
  </si>
  <si>
    <r>
      <rPr>
        <b/>
        <sz val="11"/>
        <color indexed="8"/>
        <rFont val="仿宋_GB2312"/>
        <charset val="134"/>
      </rPr>
      <t>雅安市</t>
    </r>
  </si>
  <si>
    <r>
      <rPr>
        <sz val="11"/>
        <color indexed="8"/>
        <rFont val="仿宋_GB2312"/>
        <charset val="134"/>
      </rPr>
      <t>雅安市本级</t>
    </r>
  </si>
  <si>
    <r>
      <rPr>
        <sz val="11"/>
        <color indexed="8"/>
        <rFont val="仿宋_GB2312"/>
        <charset val="134"/>
      </rPr>
      <t>雨城区</t>
    </r>
  </si>
  <si>
    <r>
      <rPr>
        <sz val="11"/>
        <color indexed="8"/>
        <rFont val="仿宋_GB2312"/>
        <charset val="134"/>
      </rPr>
      <t>名山区</t>
    </r>
  </si>
  <si>
    <r>
      <rPr>
        <b/>
        <sz val="11"/>
        <color indexed="8"/>
        <rFont val="仿宋_GB2312"/>
        <charset val="134"/>
      </rPr>
      <t>眉山市</t>
    </r>
  </si>
  <si>
    <r>
      <rPr>
        <sz val="11"/>
        <color indexed="8"/>
        <rFont val="仿宋_GB2312"/>
        <charset val="134"/>
      </rPr>
      <t>眉山市本级</t>
    </r>
  </si>
  <si>
    <r>
      <rPr>
        <sz val="11"/>
        <color indexed="8"/>
        <rFont val="仿宋_GB2312"/>
        <charset val="134"/>
      </rPr>
      <t>东坡区</t>
    </r>
  </si>
  <si>
    <r>
      <rPr>
        <sz val="11"/>
        <color indexed="8"/>
        <rFont val="仿宋_GB2312"/>
        <charset val="134"/>
      </rPr>
      <t>彭山区</t>
    </r>
  </si>
  <si>
    <r>
      <rPr>
        <b/>
        <sz val="11"/>
        <color indexed="8"/>
        <rFont val="仿宋_GB2312"/>
        <charset val="134"/>
      </rPr>
      <t>资阳市</t>
    </r>
  </si>
  <si>
    <r>
      <rPr>
        <sz val="11"/>
        <color indexed="8"/>
        <rFont val="仿宋_GB2312"/>
        <charset val="134"/>
      </rPr>
      <t>资阳市本级</t>
    </r>
  </si>
  <si>
    <r>
      <rPr>
        <sz val="11"/>
        <color indexed="8"/>
        <rFont val="仿宋_GB2312"/>
        <charset val="134"/>
      </rPr>
      <t>雁江区</t>
    </r>
  </si>
  <si>
    <r>
      <rPr>
        <b/>
        <sz val="11"/>
        <color indexed="8"/>
        <rFont val="仿宋_GB2312"/>
        <charset val="134"/>
      </rPr>
      <t>阿坝州</t>
    </r>
  </si>
  <si>
    <r>
      <rPr>
        <sz val="11"/>
        <color indexed="8"/>
        <rFont val="仿宋_GB2312"/>
        <charset val="134"/>
      </rPr>
      <t>阿坝州本级</t>
    </r>
  </si>
  <si>
    <r>
      <rPr>
        <sz val="11"/>
        <color indexed="8"/>
        <rFont val="仿宋_GB2312"/>
        <charset val="134"/>
      </rPr>
      <t>汶川县</t>
    </r>
  </si>
  <si>
    <r>
      <rPr>
        <sz val="11"/>
        <color indexed="8"/>
        <rFont val="仿宋_GB2312"/>
        <charset val="134"/>
      </rPr>
      <t>理县</t>
    </r>
  </si>
  <si>
    <r>
      <rPr>
        <sz val="11"/>
        <color indexed="8"/>
        <rFont val="仿宋_GB2312"/>
        <charset val="134"/>
      </rPr>
      <t>茂县</t>
    </r>
  </si>
  <si>
    <r>
      <rPr>
        <sz val="11"/>
        <color indexed="8"/>
        <rFont val="仿宋_GB2312"/>
        <charset val="134"/>
      </rPr>
      <t>松潘县</t>
    </r>
  </si>
  <si>
    <r>
      <rPr>
        <sz val="11"/>
        <color indexed="8"/>
        <rFont val="仿宋_GB2312"/>
        <charset val="134"/>
      </rPr>
      <t>九寨沟县</t>
    </r>
  </si>
  <si>
    <r>
      <rPr>
        <sz val="11"/>
        <color indexed="8"/>
        <rFont val="仿宋_GB2312"/>
        <charset val="134"/>
      </rPr>
      <t>金川县</t>
    </r>
  </si>
  <si>
    <r>
      <rPr>
        <sz val="11"/>
        <color indexed="8"/>
        <rFont val="仿宋_GB2312"/>
        <charset val="134"/>
      </rPr>
      <t>小金县</t>
    </r>
  </si>
  <si>
    <r>
      <rPr>
        <sz val="11"/>
        <color indexed="8"/>
        <rFont val="仿宋_GB2312"/>
        <charset val="134"/>
      </rPr>
      <t>黑水县</t>
    </r>
  </si>
  <si>
    <r>
      <rPr>
        <sz val="11"/>
        <color indexed="8"/>
        <rFont val="仿宋_GB2312"/>
        <charset val="134"/>
      </rPr>
      <t>马尔康市</t>
    </r>
  </si>
  <si>
    <r>
      <rPr>
        <sz val="11"/>
        <color indexed="8"/>
        <rFont val="仿宋_GB2312"/>
        <charset val="134"/>
      </rPr>
      <t>壤塘县</t>
    </r>
  </si>
  <si>
    <r>
      <rPr>
        <sz val="11"/>
        <color indexed="8"/>
        <rFont val="仿宋_GB2312"/>
        <charset val="134"/>
      </rPr>
      <t>阿坝县</t>
    </r>
  </si>
  <si>
    <r>
      <rPr>
        <sz val="11"/>
        <color indexed="8"/>
        <rFont val="仿宋_GB2312"/>
        <charset val="134"/>
      </rPr>
      <t>若尔盖县</t>
    </r>
  </si>
  <si>
    <r>
      <rPr>
        <sz val="11"/>
        <color indexed="8"/>
        <rFont val="仿宋_GB2312"/>
        <charset val="134"/>
      </rPr>
      <t>红原县</t>
    </r>
  </si>
  <si>
    <r>
      <rPr>
        <b/>
        <sz val="11"/>
        <color indexed="8"/>
        <rFont val="仿宋_GB2312"/>
        <charset val="134"/>
      </rPr>
      <t>甘孜州</t>
    </r>
  </si>
  <si>
    <r>
      <rPr>
        <sz val="11"/>
        <color indexed="8"/>
        <rFont val="仿宋_GB2312"/>
        <charset val="134"/>
      </rPr>
      <t>甘孜州本级</t>
    </r>
  </si>
  <si>
    <r>
      <rPr>
        <sz val="11"/>
        <color indexed="8"/>
        <rFont val="仿宋_GB2312"/>
        <charset val="134"/>
      </rPr>
      <t>康定市</t>
    </r>
  </si>
  <si>
    <r>
      <rPr>
        <sz val="11"/>
        <color indexed="8"/>
        <rFont val="仿宋_GB2312"/>
        <charset val="134"/>
      </rPr>
      <t>泸定县</t>
    </r>
  </si>
  <si>
    <r>
      <rPr>
        <sz val="11"/>
        <color indexed="8"/>
        <rFont val="仿宋_GB2312"/>
        <charset val="134"/>
      </rPr>
      <t>丹巴县</t>
    </r>
  </si>
  <si>
    <r>
      <rPr>
        <sz val="11"/>
        <color indexed="8"/>
        <rFont val="仿宋_GB2312"/>
        <charset val="134"/>
      </rPr>
      <t>九龙县</t>
    </r>
  </si>
  <si>
    <r>
      <rPr>
        <sz val="11"/>
        <color indexed="8"/>
        <rFont val="仿宋_GB2312"/>
        <charset val="134"/>
      </rPr>
      <t>雅江县</t>
    </r>
  </si>
  <si>
    <r>
      <rPr>
        <sz val="11"/>
        <color indexed="8"/>
        <rFont val="仿宋_GB2312"/>
        <charset val="134"/>
      </rPr>
      <t>道孚县</t>
    </r>
  </si>
  <si>
    <r>
      <rPr>
        <sz val="11"/>
        <color indexed="8"/>
        <rFont val="仿宋_GB2312"/>
        <charset val="134"/>
      </rPr>
      <t>炉霍县</t>
    </r>
  </si>
  <si>
    <r>
      <rPr>
        <sz val="11"/>
        <color indexed="8"/>
        <rFont val="仿宋_GB2312"/>
        <charset val="134"/>
      </rPr>
      <t>甘孜县</t>
    </r>
  </si>
  <si>
    <r>
      <rPr>
        <sz val="11"/>
        <color indexed="8"/>
        <rFont val="仿宋_GB2312"/>
        <charset val="134"/>
      </rPr>
      <t>新龙县</t>
    </r>
  </si>
  <si>
    <r>
      <rPr>
        <sz val="11"/>
        <color indexed="8"/>
        <rFont val="仿宋_GB2312"/>
        <charset val="134"/>
      </rPr>
      <t>德格县</t>
    </r>
  </si>
  <si>
    <r>
      <rPr>
        <sz val="11"/>
        <color indexed="8"/>
        <rFont val="仿宋_GB2312"/>
        <charset val="134"/>
      </rPr>
      <t>白玉县</t>
    </r>
  </si>
  <si>
    <r>
      <rPr>
        <sz val="11"/>
        <color indexed="8"/>
        <rFont val="仿宋_GB2312"/>
        <charset val="134"/>
      </rPr>
      <t>石渠县</t>
    </r>
  </si>
  <si>
    <r>
      <rPr>
        <sz val="11"/>
        <color indexed="8"/>
        <rFont val="仿宋_GB2312"/>
        <charset val="134"/>
      </rPr>
      <t>色达县</t>
    </r>
  </si>
  <si>
    <r>
      <rPr>
        <sz val="11"/>
        <color indexed="8"/>
        <rFont val="仿宋_GB2312"/>
        <charset val="134"/>
      </rPr>
      <t>理塘县</t>
    </r>
  </si>
  <si>
    <r>
      <rPr>
        <sz val="11"/>
        <color indexed="8"/>
        <rFont val="仿宋_GB2312"/>
        <charset val="134"/>
      </rPr>
      <t>巴塘县</t>
    </r>
  </si>
  <si>
    <r>
      <rPr>
        <sz val="11"/>
        <color indexed="8"/>
        <rFont val="仿宋_GB2312"/>
        <charset val="134"/>
      </rPr>
      <t>乡城县</t>
    </r>
  </si>
  <si>
    <r>
      <rPr>
        <sz val="11"/>
        <color indexed="8"/>
        <rFont val="仿宋_GB2312"/>
        <charset val="134"/>
      </rPr>
      <t>稻城县</t>
    </r>
  </si>
  <si>
    <r>
      <rPr>
        <sz val="11"/>
        <color indexed="8"/>
        <rFont val="仿宋_GB2312"/>
        <charset val="134"/>
      </rPr>
      <t>得荣县</t>
    </r>
  </si>
  <si>
    <r>
      <rPr>
        <b/>
        <sz val="11"/>
        <color indexed="8"/>
        <rFont val="仿宋_GB2312"/>
        <charset val="134"/>
      </rPr>
      <t>凉山州</t>
    </r>
  </si>
  <si>
    <r>
      <rPr>
        <sz val="11"/>
        <color indexed="8"/>
        <rFont val="仿宋_GB2312"/>
        <charset val="134"/>
      </rPr>
      <t>凉山州本级</t>
    </r>
  </si>
  <si>
    <r>
      <rPr>
        <sz val="11"/>
        <color indexed="8"/>
        <rFont val="仿宋_GB2312"/>
        <charset val="134"/>
      </rPr>
      <t>西昌市</t>
    </r>
  </si>
  <si>
    <r>
      <rPr>
        <sz val="11"/>
        <color indexed="8"/>
        <rFont val="仿宋_GB2312"/>
        <charset val="134"/>
      </rPr>
      <t>木里县</t>
    </r>
  </si>
  <si>
    <r>
      <rPr>
        <sz val="11"/>
        <color indexed="8"/>
        <rFont val="仿宋_GB2312"/>
        <charset val="134"/>
      </rPr>
      <t>盐源县</t>
    </r>
  </si>
  <si>
    <r>
      <rPr>
        <sz val="11"/>
        <color indexed="8"/>
        <rFont val="仿宋_GB2312"/>
        <charset val="134"/>
      </rPr>
      <t>德昌县</t>
    </r>
  </si>
  <si>
    <r>
      <rPr>
        <sz val="11"/>
        <color indexed="8"/>
        <rFont val="仿宋_GB2312"/>
        <charset val="134"/>
      </rPr>
      <t>会理市</t>
    </r>
  </si>
  <si>
    <r>
      <rPr>
        <sz val="11"/>
        <color indexed="8"/>
        <rFont val="仿宋_GB2312"/>
        <charset val="134"/>
      </rPr>
      <t>会东县</t>
    </r>
  </si>
  <si>
    <r>
      <rPr>
        <sz val="11"/>
        <color indexed="8"/>
        <rFont val="仿宋_GB2312"/>
        <charset val="134"/>
      </rPr>
      <t>宁南县</t>
    </r>
  </si>
  <si>
    <r>
      <rPr>
        <sz val="11"/>
        <color indexed="8"/>
        <rFont val="仿宋_GB2312"/>
        <charset val="134"/>
      </rPr>
      <t>普格县</t>
    </r>
  </si>
  <si>
    <r>
      <rPr>
        <sz val="11"/>
        <color indexed="8"/>
        <rFont val="仿宋_GB2312"/>
        <charset val="134"/>
      </rPr>
      <t>布拖县</t>
    </r>
  </si>
  <si>
    <r>
      <rPr>
        <sz val="11"/>
        <color indexed="8"/>
        <rFont val="仿宋_GB2312"/>
        <charset val="134"/>
      </rPr>
      <t>金阳县</t>
    </r>
  </si>
  <si>
    <r>
      <rPr>
        <sz val="11"/>
        <color indexed="8"/>
        <rFont val="仿宋_GB2312"/>
        <charset val="134"/>
      </rPr>
      <t>昭觉县</t>
    </r>
  </si>
  <si>
    <r>
      <rPr>
        <sz val="11"/>
        <color indexed="8"/>
        <rFont val="仿宋_GB2312"/>
        <charset val="134"/>
      </rPr>
      <t>喜德县</t>
    </r>
  </si>
  <si>
    <r>
      <rPr>
        <sz val="11"/>
        <color indexed="8"/>
        <rFont val="仿宋_GB2312"/>
        <charset val="134"/>
      </rPr>
      <t>冕宁县</t>
    </r>
  </si>
  <si>
    <r>
      <rPr>
        <sz val="11"/>
        <color indexed="8"/>
        <rFont val="仿宋_GB2312"/>
        <charset val="134"/>
      </rPr>
      <t>越西县</t>
    </r>
  </si>
  <si>
    <r>
      <rPr>
        <sz val="11"/>
        <color indexed="8"/>
        <rFont val="仿宋_GB2312"/>
        <charset val="134"/>
      </rPr>
      <t>甘洛县</t>
    </r>
  </si>
  <si>
    <r>
      <rPr>
        <sz val="11"/>
        <color indexed="8"/>
        <rFont val="仿宋_GB2312"/>
        <charset val="134"/>
      </rPr>
      <t>美姑县</t>
    </r>
  </si>
  <si>
    <r>
      <rPr>
        <sz val="11"/>
        <color indexed="8"/>
        <rFont val="仿宋_GB2312"/>
        <charset val="134"/>
      </rPr>
      <t>雷波县</t>
    </r>
  </si>
  <si>
    <r>
      <rPr>
        <b/>
        <sz val="11"/>
        <color indexed="8"/>
        <rFont val="仿宋_GB2312"/>
        <charset val="134"/>
      </rPr>
      <t>扩权县小计</t>
    </r>
  </si>
  <si>
    <r>
      <rPr>
        <sz val="11"/>
        <rFont val="仿宋_GB2312"/>
        <charset val="134"/>
      </rPr>
      <t>什邡市</t>
    </r>
  </si>
  <si>
    <r>
      <rPr>
        <sz val="11"/>
        <rFont val="仿宋_GB2312"/>
        <charset val="134"/>
      </rPr>
      <t>绵竹市</t>
    </r>
  </si>
  <si>
    <r>
      <rPr>
        <sz val="11"/>
        <rFont val="仿宋_GB2312"/>
        <charset val="134"/>
      </rPr>
      <t>广汉市</t>
    </r>
  </si>
  <si>
    <r>
      <rPr>
        <sz val="11"/>
        <rFont val="仿宋_GB2312"/>
        <charset val="134"/>
      </rPr>
      <t>中江县</t>
    </r>
  </si>
  <si>
    <r>
      <rPr>
        <sz val="11"/>
        <rFont val="仿宋_GB2312"/>
        <charset val="134"/>
      </rPr>
      <t>江油市</t>
    </r>
  </si>
  <si>
    <r>
      <rPr>
        <sz val="11"/>
        <rFont val="仿宋_GB2312"/>
        <charset val="134"/>
      </rPr>
      <t>三台县</t>
    </r>
  </si>
  <si>
    <r>
      <rPr>
        <sz val="11"/>
        <rFont val="仿宋_GB2312"/>
        <charset val="134"/>
      </rPr>
      <t>盐亭县</t>
    </r>
  </si>
  <si>
    <r>
      <rPr>
        <sz val="11"/>
        <rFont val="仿宋_GB2312"/>
        <charset val="134"/>
      </rPr>
      <t>梓潼县</t>
    </r>
  </si>
  <si>
    <r>
      <rPr>
        <sz val="11"/>
        <rFont val="仿宋_GB2312"/>
        <charset val="134"/>
      </rPr>
      <t>平武县</t>
    </r>
  </si>
  <si>
    <r>
      <rPr>
        <sz val="11"/>
        <rFont val="仿宋_GB2312"/>
        <charset val="134"/>
      </rPr>
      <t>北川县</t>
    </r>
  </si>
  <si>
    <r>
      <rPr>
        <sz val="11"/>
        <rFont val="仿宋_GB2312"/>
        <charset val="134"/>
      </rPr>
      <t>富顺县</t>
    </r>
  </si>
  <si>
    <r>
      <rPr>
        <sz val="11"/>
        <rFont val="仿宋_GB2312"/>
        <charset val="134"/>
      </rPr>
      <t>荣县</t>
    </r>
  </si>
  <si>
    <r>
      <rPr>
        <sz val="11"/>
        <rFont val="仿宋_GB2312"/>
        <charset val="134"/>
      </rPr>
      <t>盐边县</t>
    </r>
  </si>
  <si>
    <r>
      <rPr>
        <sz val="11"/>
        <rFont val="仿宋_GB2312"/>
        <charset val="134"/>
      </rPr>
      <t>米易县</t>
    </r>
  </si>
  <si>
    <r>
      <rPr>
        <sz val="11"/>
        <rFont val="仿宋_GB2312"/>
        <charset val="134"/>
      </rPr>
      <t>泸县</t>
    </r>
  </si>
  <si>
    <r>
      <rPr>
        <sz val="11"/>
        <rFont val="仿宋_GB2312"/>
        <charset val="134"/>
      </rPr>
      <t>合江县</t>
    </r>
  </si>
  <si>
    <r>
      <rPr>
        <sz val="11"/>
        <rFont val="仿宋_GB2312"/>
        <charset val="134"/>
      </rPr>
      <t>叙永县</t>
    </r>
  </si>
  <si>
    <r>
      <rPr>
        <sz val="11"/>
        <rFont val="仿宋_GB2312"/>
        <charset val="134"/>
      </rPr>
      <t>古蔺县</t>
    </r>
  </si>
  <si>
    <r>
      <rPr>
        <sz val="11"/>
        <rFont val="仿宋_GB2312"/>
        <charset val="134"/>
      </rPr>
      <t>苍溪县</t>
    </r>
  </si>
  <si>
    <r>
      <rPr>
        <sz val="11"/>
        <rFont val="仿宋_GB2312"/>
        <charset val="134"/>
      </rPr>
      <t>剑阁县</t>
    </r>
  </si>
  <si>
    <r>
      <rPr>
        <sz val="11"/>
        <rFont val="仿宋_GB2312"/>
        <charset val="134"/>
      </rPr>
      <t>旺苍县</t>
    </r>
  </si>
  <si>
    <r>
      <rPr>
        <sz val="11"/>
        <rFont val="仿宋_GB2312"/>
        <charset val="134"/>
      </rPr>
      <t>青川县</t>
    </r>
  </si>
  <si>
    <r>
      <rPr>
        <sz val="11"/>
        <rFont val="仿宋_GB2312"/>
        <charset val="134"/>
      </rPr>
      <t>射洪市</t>
    </r>
  </si>
  <si>
    <r>
      <rPr>
        <sz val="11"/>
        <rFont val="仿宋_GB2312"/>
        <charset val="134"/>
      </rPr>
      <t>蓬溪县</t>
    </r>
  </si>
  <si>
    <r>
      <rPr>
        <sz val="11"/>
        <rFont val="仿宋_GB2312"/>
        <charset val="134"/>
      </rPr>
      <t>大英县</t>
    </r>
  </si>
  <si>
    <r>
      <rPr>
        <sz val="11"/>
        <rFont val="仿宋_GB2312"/>
        <charset val="134"/>
      </rPr>
      <t>威远县</t>
    </r>
  </si>
  <si>
    <r>
      <rPr>
        <sz val="11"/>
        <rFont val="仿宋_GB2312"/>
        <charset val="134"/>
      </rPr>
      <t>资中县</t>
    </r>
  </si>
  <si>
    <r>
      <rPr>
        <sz val="11"/>
        <rFont val="仿宋_GB2312"/>
        <charset val="134"/>
      </rPr>
      <t>隆昌市</t>
    </r>
  </si>
  <si>
    <r>
      <rPr>
        <sz val="11"/>
        <rFont val="仿宋_GB2312"/>
        <charset val="134"/>
      </rPr>
      <t>峨眉山市</t>
    </r>
  </si>
  <si>
    <r>
      <rPr>
        <sz val="11"/>
        <rFont val="仿宋_GB2312"/>
        <charset val="134"/>
      </rPr>
      <t>夹江县</t>
    </r>
  </si>
  <si>
    <r>
      <rPr>
        <sz val="11"/>
        <rFont val="仿宋_GB2312"/>
        <charset val="134"/>
      </rPr>
      <t>犍为县</t>
    </r>
  </si>
  <si>
    <r>
      <rPr>
        <sz val="11"/>
        <rFont val="仿宋_GB2312"/>
        <charset val="134"/>
      </rPr>
      <t>井研县</t>
    </r>
  </si>
  <si>
    <r>
      <rPr>
        <sz val="11"/>
        <rFont val="仿宋_GB2312"/>
        <charset val="134"/>
      </rPr>
      <t>沐川县</t>
    </r>
  </si>
  <si>
    <r>
      <rPr>
        <sz val="11"/>
        <rFont val="仿宋_GB2312"/>
        <charset val="134"/>
      </rPr>
      <t>峨边县</t>
    </r>
  </si>
  <si>
    <r>
      <rPr>
        <sz val="11"/>
        <rFont val="仿宋_GB2312"/>
        <charset val="134"/>
      </rPr>
      <t>马边县</t>
    </r>
  </si>
  <si>
    <r>
      <rPr>
        <sz val="11"/>
        <rFont val="仿宋_GB2312"/>
        <charset val="134"/>
      </rPr>
      <t>南部县</t>
    </r>
  </si>
  <si>
    <r>
      <rPr>
        <sz val="11"/>
        <rFont val="仿宋_GB2312"/>
        <charset val="134"/>
      </rPr>
      <t>仪陇县</t>
    </r>
  </si>
  <si>
    <r>
      <rPr>
        <sz val="11"/>
        <rFont val="仿宋_GB2312"/>
        <charset val="134"/>
      </rPr>
      <t>阆中市</t>
    </r>
  </si>
  <si>
    <r>
      <rPr>
        <sz val="11"/>
        <rFont val="仿宋_GB2312"/>
        <charset val="134"/>
      </rPr>
      <t>西充县</t>
    </r>
  </si>
  <si>
    <r>
      <rPr>
        <sz val="11"/>
        <rFont val="仿宋_GB2312"/>
        <charset val="134"/>
      </rPr>
      <t>蓬安县</t>
    </r>
  </si>
  <si>
    <r>
      <rPr>
        <sz val="11"/>
        <rFont val="仿宋_GB2312"/>
        <charset val="134"/>
      </rPr>
      <t>营山县</t>
    </r>
  </si>
  <si>
    <r>
      <rPr>
        <sz val="11"/>
        <rFont val="仿宋_GB2312"/>
        <charset val="134"/>
      </rPr>
      <t>江安县</t>
    </r>
  </si>
  <si>
    <r>
      <rPr>
        <sz val="11"/>
        <rFont val="仿宋_GB2312"/>
        <charset val="134"/>
      </rPr>
      <t>长宁县</t>
    </r>
  </si>
  <si>
    <r>
      <rPr>
        <sz val="11"/>
        <rFont val="仿宋_GB2312"/>
        <charset val="134"/>
      </rPr>
      <t>高县</t>
    </r>
  </si>
  <si>
    <r>
      <rPr>
        <sz val="11"/>
        <rFont val="仿宋_GB2312"/>
        <charset val="134"/>
      </rPr>
      <t>兴文县</t>
    </r>
  </si>
  <si>
    <r>
      <rPr>
        <sz val="11"/>
        <rFont val="仿宋_GB2312"/>
        <charset val="134"/>
      </rPr>
      <t>珙县</t>
    </r>
  </si>
  <si>
    <r>
      <rPr>
        <sz val="11"/>
        <rFont val="仿宋_GB2312"/>
        <charset val="134"/>
      </rPr>
      <t>筠连县</t>
    </r>
  </si>
  <si>
    <r>
      <rPr>
        <sz val="11"/>
        <rFont val="仿宋_GB2312"/>
        <charset val="134"/>
      </rPr>
      <t>屏山县</t>
    </r>
  </si>
  <si>
    <r>
      <rPr>
        <sz val="11"/>
        <rFont val="仿宋_GB2312"/>
        <charset val="134"/>
      </rPr>
      <t>岳池县</t>
    </r>
  </si>
  <si>
    <r>
      <rPr>
        <sz val="11"/>
        <rFont val="仿宋_GB2312"/>
        <charset val="134"/>
      </rPr>
      <t>华蓥市</t>
    </r>
  </si>
  <si>
    <r>
      <rPr>
        <sz val="11"/>
        <rFont val="仿宋_GB2312"/>
        <charset val="134"/>
      </rPr>
      <t>邻水县</t>
    </r>
  </si>
  <si>
    <r>
      <rPr>
        <sz val="11"/>
        <rFont val="仿宋_GB2312"/>
        <charset val="134"/>
      </rPr>
      <t>武胜县</t>
    </r>
  </si>
  <si>
    <r>
      <rPr>
        <sz val="11"/>
        <rFont val="仿宋_GB2312"/>
        <charset val="134"/>
      </rPr>
      <t>大竹县</t>
    </r>
  </si>
  <si>
    <r>
      <rPr>
        <sz val="11"/>
        <rFont val="仿宋_GB2312"/>
        <charset val="134"/>
      </rPr>
      <t>渠县</t>
    </r>
  </si>
  <si>
    <r>
      <rPr>
        <sz val="11"/>
        <rFont val="仿宋_GB2312"/>
        <charset val="134"/>
      </rPr>
      <t>宣汉县</t>
    </r>
  </si>
  <si>
    <r>
      <rPr>
        <sz val="11"/>
        <rFont val="仿宋_GB2312"/>
        <charset val="134"/>
      </rPr>
      <t>万源市</t>
    </r>
  </si>
  <si>
    <r>
      <rPr>
        <sz val="11"/>
        <rFont val="仿宋_GB2312"/>
        <charset val="134"/>
      </rPr>
      <t>开江县</t>
    </r>
  </si>
  <si>
    <r>
      <rPr>
        <sz val="11"/>
        <rFont val="仿宋_GB2312"/>
        <charset val="134"/>
      </rPr>
      <t>平昌县</t>
    </r>
  </si>
  <si>
    <r>
      <rPr>
        <sz val="11"/>
        <rFont val="仿宋_GB2312"/>
        <charset val="134"/>
      </rPr>
      <t>南江县</t>
    </r>
  </si>
  <si>
    <r>
      <rPr>
        <sz val="11"/>
        <rFont val="仿宋_GB2312"/>
        <charset val="134"/>
      </rPr>
      <t>通江县</t>
    </r>
  </si>
  <si>
    <r>
      <rPr>
        <sz val="11"/>
        <rFont val="仿宋_GB2312"/>
        <charset val="134"/>
      </rPr>
      <t>芦山县</t>
    </r>
  </si>
  <si>
    <r>
      <rPr>
        <sz val="11"/>
        <rFont val="仿宋_GB2312"/>
        <charset val="134"/>
      </rPr>
      <t>天全县</t>
    </r>
  </si>
  <si>
    <r>
      <rPr>
        <sz val="11"/>
        <rFont val="仿宋_GB2312"/>
        <charset val="134"/>
      </rPr>
      <t>荥经县</t>
    </r>
  </si>
  <si>
    <r>
      <rPr>
        <sz val="11"/>
        <rFont val="仿宋_GB2312"/>
        <charset val="134"/>
      </rPr>
      <t>宝兴县</t>
    </r>
  </si>
  <si>
    <r>
      <rPr>
        <sz val="11"/>
        <rFont val="仿宋_GB2312"/>
        <charset val="134"/>
      </rPr>
      <t>汉源县</t>
    </r>
  </si>
  <si>
    <r>
      <rPr>
        <sz val="11"/>
        <rFont val="仿宋_GB2312"/>
        <charset val="134"/>
      </rPr>
      <t>石棉县</t>
    </r>
  </si>
  <si>
    <r>
      <rPr>
        <sz val="11"/>
        <rFont val="仿宋_GB2312"/>
        <charset val="134"/>
      </rPr>
      <t>仁寿县</t>
    </r>
  </si>
  <si>
    <r>
      <rPr>
        <sz val="11"/>
        <rFont val="仿宋_GB2312"/>
        <charset val="134"/>
      </rPr>
      <t>洪雅县</t>
    </r>
  </si>
  <si>
    <r>
      <rPr>
        <sz val="11"/>
        <rFont val="仿宋_GB2312"/>
        <charset val="134"/>
      </rPr>
      <t>丹棱县</t>
    </r>
  </si>
  <si>
    <r>
      <rPr>
        <sz val="11"/>
        <rFont val="仿宋_GB2312"/>
        <charset val="134"/>
      </rPr>
      <t>青神县</t>
    </r>
  </si>
  <si>
    <r>
      <rPr>
        <sz val="11"/>
        <rFont val="仿宋_GB2312"/>
        <charset val="134"/>
      </rPr>
      <t>安岳县</t>
    </r>
  </si>
  <si>
    <r>
      <rPr>
        <sz val="11"/>
        <rFont val="仿宋_GB2312"/>
        <charset val="134"/>
      </rPr>
      <t>乐至县</t>
    </r>
  </si>
  <si>
    <r>
      <rPr>
        <sz val="12"/>
        <rFont val="仿宋_GB2312"/>
        <charset val="134"/>
      </rPr>
      <t>备注：省级结算资金中，非扩权县结算资金下达市（州）本级，由市（州）据实结算。</t>
    </r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</si>
</sst>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.00_ ;[Red]\-0.00\ "/>
    <numFmt numFmtId="41" formatCode="_ * #,##0_ ;_ * \-#,##0_ ;_ * &quot;-&quot;_ ;_ @_ "/>
    <numFmt numFmtId="44" formatCode="_ &quot;￥&quot;* #,##0.00_ ;_ &quot;￥&quot;* \-#,##0.00_ ;_ &quot;￥&quot;* &quot;-&quot;??_ ;_ @_ "/>
  </numFmts>
  <fonts count="70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color theme="1"/>
      <name val="Times New Roman"/>
      <charset val="134"/>
    </font>
    <font>
      <sz val="18"/>
      <name val="Times New Roman"/>
      <charset val="134"/>
    </font>
    <font>
      <sz val="16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11"/>
      <color indexed="8"/>
      <name val="Times New Roman"/>
      <charset val="134"/>
    </font>
    <font>
      <sz val="11"/>
      <color indexed="8"/>
      <name val="Times New Roman"/>
      <charset val="134"/>
    </font>
    <font>
      <sz val="11"/>
      <name val="宋体"/>
      <charset val="134"/>
    </font>
    <font>
      <sz val="18"/>
      <color theme="1"/>
      <name val="Times New Roman"/>
      <charset val="134"/>
    </font>
    <font>
      <sz val="10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name val="Times New Roman"/>
      <charset val="134"/>
    </font>
    <font>
      <sz val="16"/>
      <name val="黑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9"/>
      <color indexed="8"/>
      <name val="Times New Roman"/>
      <charset val="134"/>
    </font>
    <font>
      <b/>
      <sz val="9"/>
      <color indexed="8"/>
      <name val="Times New Roman"/>
      <charset val="134"/>
    </font>
    <font>
      <b/>
      <sz val="6"/>
      <name val="宋体"/>
      <charset val="134"/>
    </font>
    <font>
      <b/>
      <sz val="1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黑体"/>
      <charset val="134"/>
    </font>
    <font>
      <sz val="18"/>
      <name val="方正小标宋简体"/>
      <charset val="134"/>
    </font>
    <font>
      <sz val="11"/>
      <name val="仿宋_GB2312"/>
      <charset val="134"/>
    </font>
    <font>
      <sz val="11"/>
      <name val="黑体"/>
      <charset val="134"/>
    </font>
    <font>
      <b/>
      <sz val="11"/>
      <name val="仿宋_GB2312"/>
      <charset val="134"/>
    </font>
    <font>
      <b/>
      <sz val="11"/>
      <color indexed="8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2"/>
      <name val="仿宋_GB2312"/>
      <charset val="134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8" fillId="0" borderId="0">
      <alignment vertical="center"/>
    </xf>
    <xf numFmtId="0" fontId="40" fillId="19" borderId="0" applyNumberFormat="false" applyBorder="false" applyAlignment="false" applyProtection="false">
      <alignment vertical="center"/>
    </xf>
    <xf numFmtId="0" fontId="40" fillId="18" borderId="0" applyNumberFormat="false" applyBorder="false" applyAlignment="false" applyProtection="false">
      <alignment vertical="center"/>
    </xf>
    <xf numFmtId="0" fontId="39" fillId="33" borderId="0" applyNumberFormat="false" applyBorder="false" applyAlignment="false" applyProtection="false">
      <alignment vertical="center"/>
    </xf>
    <xf numFmtId="0" fontId="40" fillId="31" borderId="0" applyNumberFormat="false" applyBorder="false" applyAlignment="false" applyProtection="false">
      <alignment vertical="center"/>
    </xf>
    <xf numFmtId="0" fontId="40" fillId="22" borderId="0" applyNumberFormat="false" applyBorder="false" applyAlignment="false" applyProtection="false">
      <alignment vertical="center"/>
    </xf>
    <xf numFmtId="0" fontId="39" fillId="17" borderId="0" applyNumberFormat="false" applyBorder="false" applyAlignment="false" applyProtection="false">
      <alignment vertical="center"/>
    </xf>
    <xf numFmtId="0" fontId="40" fillId="16" borderId="0" applyNumberFormat="false" applyBorder="false" applyAlignment="false" applyProtection="false">
      <alignment vertical="center"/>
    </xf>
    <xf numFmtId="0" fontId="44" fillId="0" borderId="20" applyNumberFormat="false" applyFill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7" fillId="0" borderId="1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5" fillId="0" borderId="1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9" fillId="23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40" fillId="20" borderId="0" applyNumberFormat="false" applyBorder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0" fontId="52" fillId="0" borderId="13" applyNumberFormat="false" applyFill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4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0" fillId="30" borderId="0" applyNumberFormat="false" applyBorder="false" applyAlignment="false" applyProtection="false">
      <alignment vertical="center"/>
    </xf>
    <xf numFmtId="0" fontId="53" fillId="26" borderId="17" applyNumberFormat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9" fillId="32" borderId="0" applyNumberFormat="false" applyBorder="false" applyAlignment="false" applyProtection="false">
      <alignment vertical="center"/>
    </xf>
    <xf numFmtId="0" fontId="40" fillId="34" borderId="0" applyNumberFormat="false" applyBorder="false" applyAlignment="false" applyProtection="false">
      <alignment vertical="center"/>
    </xf>
    <xf numFmtId="0" fontId="39" fillId="29" borderId="0" applyNumberFormat="false" applyBorder="false" applyAlignment="false" applyProtection="false">
      <alignment vertical="center"/>
    </xf>
    <xf numFmtId="0" fontId="55" fillId="28" borderId="17" applyNumberFormat="false" applyAlignment="false" applyProtection="false">
      <alignment vertical="center"/>
    </xf>
    <xf numFmtId="0" fontId="56" fillId="26" borderId="18" applyNumberFormat="false" applyAlignment="false" applyProtection="false">
      <alignment vertical="center"/>
    </xf>
    <xf numFmtId="0" fontId="49" fillId="15" borderId="16" applyNumberFormat="false" applyAlignment="false" applyProtection="false">
      <alignment vertical="center"/>
    </xf>
    <xf numFmtId="0" fontId="58" fillId="0" borderId="19" applyNumberFormat="false" applyFill="false" applyAlignment="false" applyProtection="false">
      <alignment vertical="center"/>
    </xf>
    <xf numFmtId="0" fontId="39" fillId="35" borderId="0" applyNumberFormat="false" applyBorder="false" applyAlignment="false" applyProtection="false">
      <alignment vertical="center"/>
    </xf>
    <xf numFmtId="0" fontId="39" fillId="13" borderId="0" applyNumberFormat="false" applyBorder="false" applyAlignment="false" applyProtection="false">
      <alignment vertical="center"/>
    </xf>
    <xf numFmtId="0" fontId="0" fillId="14" borderId="15" applyNumberFormat="false" applyFont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50" fillId="21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43" fillId="10" borderId="0" applyNumberFormat="false" applyBorder="false" applyAlignment="false" applyProtection="false">
      <alignment vertical="center"/>
    </xf>
    <xf numFmtId="0" fontId="40" fillId="12" borderId="0" applyNumberFormat="false" applyBorder="false" applyAlignment="false" applyProtection="false">
      <alignment vertical="center"/>
    </xf>
    <xf numFmtId="0" fontId="42" fillId="9" borderId="0" applyNumberFormat="false" applyBorder="false" applyAlignment="false" applyProtection="false">
      <alignment vertical="center"/>
    </xf>
    <xf numFmtId="0" fontId="39" fillId="8" borderId="0" applyNumberFormat="false" applyBorder="false" applyAlignment="false" applyProtection="false">
      <alignment vertical="center"/>
    </xf>
    <xf numFmtId="0" fontId="40" fillId="7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39" fillId="24" borderId="0" applyNumberFormat="false" applyBorder="false" applyAlignment="false" applyProtection="false">
      <alignment vertical="center"/>
    </xf>
    <xf numFmtId="0" fontId="40" fillId="3" borderId="0" applyNumberFormat="false" applyBorder="false" applyAlignment="false" applyProtection="false">
      <alignment vertical="center"/>
    </xf>
    <xf numFmtId="0" fontId="39" fillId="6" borderId="0" applyNumberFormat="false" applyBorder="false" applyAlignment="false" applyProtection="false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true" applyFill="true" applyAlignment="true"/>
    <xf numFmtId="0" fontId="2" fillId="0" borderId="0" xfId="0" applyFont="true" applyFill="true" applyAlignment="true"/>
    <xf numFmtId="0" fontId="1" fillId="0" borderId="0" xfId="0" applyFont="true" applyFill="true" applyBorder="true" applyAlignment="true"/>
    <xf numFmtId="0" fontId="1" fillId="0" borderId="0" xfId="0" applyFont="true" applyFill="true" applyBorder="true" applyAlignment="true">
      <alignment horizontal="center"/>
    </xf>
    <xf numFmtId="0" fontId="3" fillId="0" borderId="0" xfId="0" applyFont="true">
      <alignment vertical="center"/>
    </xf>
    <xf numFmtId="177" fontId="4" fillId="0" borderId="0" xfId="1" applyNumberFormat="true" applyFont="true" applyFill="true" applyBorder="true" applyAlignment="true">
      <alignment horizontal="center" vertical="center" shrinkToFit="true"/>
    </xf>
    <xf numFmtId="0" fontId="5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176" fontId="6" fillId="0" borderId="1" xfId="1" applyNumberFormat="true" applyFont="true" applyFill="true" applyBorder="true" applyAlignment="true">
      <alignment horizontal="center" vertical="center" wrapText="true" shrinkToFi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vertical="center"/>
    </xf>
    <xf numFmtId="176" fontId="7" fillId="0" borderId="1" xfId="1" applyNumberFormat="true" applyFont="true" applyFill="true" applyBorder="true" applyAlignment="true">
      <alignment horizontal="center" vertical="center" shrinkToFit="true"/>
    </xf>
    <xf numFmtId="177" fontId="7" fillId="0" borderId="1" xfId="1" applyNumberFormat="true" applyFont="true" applyFill="true" applyBorder="true" applyAlignment="true">
      <alignment horizontal="center" vertical="center" shrinkToFit="true"/>
    </xf>
    <xf numFmtId="0" fontId="8" fillId="0" borderId="1" xfId="1" applyFont="true" applyFill="true" applyBorder="true" applyAlignment="true">
      <alignment horizontal="center" vertical="center" wrapText="true"/>
    </xf>
    <xf numFmtId="177" fontId="7" fillId="0" borderId="1" xfId="1" applyNumberFormat="true" applyFont="true" applyFill="true" applyBorder="true" applyAlignment="true">
      <alignment horizontal="center" vertical="center" wrapText="true"/>
    </xf>
    <xf numFmtId="0" fontId="9" fillId="0" borderId="1" xfId="1" applyFont="true" applyFill="true" applyBorder="true" applyAlignment="true">
      <alignment horizontal="left" vertical="center" wrapText="true"/>
    </xf>
    <xf numFmtId="177" fontId="9" fillId="0" borderId="1" xfId="1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/>
    </xf>
    <xf numFmtId="177" fontId="6" fillId="0" borderId="1" xfId="0" applyNumberFormat="true" applyFont="true" applyFill="true" applyBorder="true" applyAlignment="true">
      <alignment horizontal="center"/>
    </xf>
    <xf numFmtId="177" fontId="1" fillId="0" borderId="1" xfId="0" applyNumberFormat="true" applyFont="true" applyFill="true" applyBorder="true" applyAlignment="true">
      <alignment horizontal="center"/>
    </xf>
    <xf numFmtId="177" fontId="7" fillId="0" borderId="1" xfId="0" applyNumberFormat="true" applyFont="true" applyFill="true" applyBorder="true" applyAlignment="true">
      <alignment horizontal="center"/>
    </xf>
    <xf numFmtId="0" fontId="3" fillId="0" borderId="1" xfId="1" applyFont="true" applyFill="true" applyBorder="true" applyAlignment="true">
      <alignment horizontal="left" vertical="center" wrapText="true"/>
    </xf>
    <xf numFmtId="176" fontId="6" fillId="0" borderId="2" xfId="1" applyNumberFormat="true" applyFont="true" applyFill="true" applyBorder="true" applyAlignment="true">
      <alignment horizontal="center" vertical="center" wrapText="true" shrinkToFi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177" fontId="7" fillId="0" borderId="6" xfId="1" applyNumberFormat="true" applyFont="true" applyFill="true" applyBorder="true" applyAlignment="true">
      <alignment horizontal="center" vertical="center" shrinkToFit="true"/>
    </xf>
    <xf numFmtId="177" fontId="6" fillId="0" borderId="0" xfId="1" applyNumberFormat="true" applyFont="true" applyFill="true" applyBorder="true" applyAlignment="true">
      <alignment horizontal="center" vertical="center" shrinkToFit="true"/>
    </xf>
    <xf numFmtId="0" fontId="6" fillId="0" borderId="7" xfId="0" applyFont="true" applyFill="true" applyBorder="true" applyAlignment="true">
      <alignment horizontal="center" vertical="center" wrapText="true"/>
    </xf>
    <xf numFmtId="0" fontId="6" fillId="0" borderId="8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shrinkToFit="true"/>
    </xf>
    <xf numFmtId="0" fontId="6" fillId="0" borderId="1" xfId="0" applyFont="true" applyFill="true" applyBorder="true" applyAlignment="true">
      <alignment horizontal="center"/>
    </xf>
    <xf numFmtId="177" fontId="11" fillId="0" borderId="0" xfId="0" applyNumberFormat="true" applyFont="true" applyFill="true" applyAlignment="true">
      <alignment vertical="center" wrapText="true"/>
    </xf>
    <xf numFmtId="177" fontId="12" fillId="0" borderId="0" xfId="0" applyNumberFormat="true" applyFont="true" applyFill="true" applyAlignment="true">
      <alignment vertical="center" wrapText="true"/>
    </xf>
    <xf numFmtId="177" fontId="12" fillId="0" borderId="0" xfId="0" applyNumberFormat="true" applyFont="true" applyFill="true" applyAlignment="true">
      <alignment horizontal="center" vertical="center" wrapText="true"/>
    </xf>
    <xf numFmtId="177" fontId="3" fillId="0" borderId="0" xfId="0" applyNumberFormat="true" applyFont="true" applyFill="true" applyAlignment="true">
      <alignment vertical="center" wrapText="true"/>
    </xf>
    <xf numFmtId="177" fontId="13" fillId="0" borderId="0" xfId="0" applyNumberFormat="true" applyFont="true" applyFill="true" applyAlignment="true">
      <alignment vertical="center" wrapText="true"/>
    </xf>
    <xf numFmtId="177" fontId="14" fillId="0" borderId="0" xfId="0" applyNumberFormat="true" applyFont="true" applyFill="true" applyAlignment="true">
      <alignment horizontal="center" wrapText="true"/>
    </xf>
    <xf numFmtId="177" fontId="15" fillId="0" borderId="0" xfId="0" applyNumberFormat="true" applyFont="true" applyFill="true" applyAlignment="true">
      <alignment horizontal="left" vertical="center" wrapText="true"/>
    </xf>
    <xf numFmtId="177" fontId="4" fillId="0" borderId="0" xfId="0" applyNumberFormat="true" applyFont="true" applyFill="true" applyAlignment="true">
      <alignment horizontal="center" vertical="center" wrapText="true"/>
    </xf>
    <xf numFmtId="177" fontId="11" fillId="0" borderId="0" xfId="0" applyNumberFormat="true" applyFont="true" applyFill="true" applyAlignment="true">
      <alignment horizontal="center" vertical="center" wrapText="true"/>
    </xf>
    <xf numFmtId="177" fontId="16" fillId="0" borderId="0" xfId="1" applyNumberFormat="true" applyFont="true" applyFill="true" applyAlignment="true">
      <alignment horizontal="center" vertical="center" shrinkToFit="true"/>
    </xf>
    <xf numFmtId="177" fontId="17" fillId="0" borderId="1" xfId="1" applyNumberFormat="true" applyFont="true" applyFill="true" applyBorder="true" applyAlignment="true">
      <alignment horizontal="center" vertical="center" wrapText="true" shrinkToFit="true"/>
    </xf>
    <xf numFmtId="177" fontId="17" fillId="0" borderId="1" xfId="0" applyNumberFormat="true" applyFont="true" applyFill="true" applyBorder="true" applyAlignment="true">
      <alignment horizontal="center" vertical="center" wrapText="true"/>
    </xf>
    <xf numFmtId="177" fontId="17" fillId="0" borderId="9" xfId="0" applyNumberFormat="true" applyFont="true" applyFill="true" applyBorder="true" applyAlignment="true">
      <alignment horizontal="center" vertical="center" wrapText="true" shrinkToFit="true"/>
    </xf>
    <xf numFmtId="177" fontId="17" fillId="0" borderId="1" xfId="0" applyNumberFormat="true" applyFont="true" applyFill="true" applyBorder="true" applyAlignment="true">
      <alignment horizontal="center" vertical="center" wrapText="true" shrinkToFit="true"/>
    </xf>
    <xf numFmtId="177" fontId="17" fillId="0" borderId="6" xfId="1" applyNumberFormat="true" applyFont="true" applyFill="true" applyBorder="true" applyAlignment="true">
      <alignment horizontal="center" vertical="center" wrapText="true" shrinkToFit="true"/>
    </xf>
    <xf numFmtId="177" fontId="18" fillId="0" borderId="1" xfId="1" applyNumberFormat="true" applyFont="true" applyFill="true" applyBorder="true" applyAlignment="true">
      <alignment horizontal="center" vertical="center" wrapText="true" shrinkToFit="true"/>
    </xf>
    <xf numFmtId="177" fontId="19" fillId="0" borderId="1" xfId="0" applyNumberFormat="true" applyFont="true" applyFill="true" applyBorder="true" applyAlignment="true">
      <alignment horizontal="center" vertical="center" wrapText="true"/>
    </xf>
    <xf numFmtId="177" fontId="20" fillId="0" borderId="1" xfId="1" applyNumberFormat="true" applyFont="true" applyFill="true" applyBorder="true" applyAlignment="true">
      <alignment horizontal="center" vertical="center" wrapText="true"/>
    </xf>
    <xf numFmtId="177" fontId="21" fillId="0" borderId="1" xfId="1" applyNumberFormat="true" applyFont="true" applyFill="true" applyBorder="true" applyAlignment="true">
      <alignment horizontal="center" vertical="center" wrapText="true"/>
    </xf>
    <xf numFmtId="177" fontId="18" fillId="0" borderId="1" xfId="0" applyNumberFormat="true" applyFont="true" applyFill="true" applyBorder="true" applyAlignment="true">
      <alignment horizontal="center" vertical="center" wrapText="true" shrinkToFit="true"/>
    </xf>
    <xf numFmtId="177" fontId="17" fillId="0" borderId="6" xfId="0" applyNumberFormat="true" applyFont="true" applyFill="true" applyBorder="true" applyAlignment="true">
      <alignment horizontal="center" vertical="center" wrapText="true" shrinkToFit="true"/>
    </xf>
    <xf numFmtId="177" fontId="19" fillId="0" borderId="0" xfId="0" applyNumberFormat="true" applyFont="true" applyFill="true" applyBorder="true" applyAlignment="true">
      <alignment horizontal="center" vertical="center" wrapText="true"/>
    </xf>
    <xf numFmtId="177" fontId="22" fillId="0" borderId="1" xfId="0" applyNumberFormat="true" applyFont="true" applyFill="true" applyBorder="true" applyAlignment="true">
      <alignment horizontal="center" vertical="center" wrapText="true"/>
    </xf>
    <xf numFmtId="177" fontId="18" fillId="0" borderId="1" xfId="0" applyNumberFormat="true" applyFont="true" applyFill="true" applyBorder="true" applyAlignment="true">
      <alignment horizontal="center" vertical="center" wrapText="true"/>
    </xf>
    <xf numFmtId="177" fontId="18" fillId="0" borderId="1" xfId="0" applyNumberFormat="true" applyFont="true" applyFill="true" applyBorder="true" applyAlignment="true">
      <alignment horizontal="center" wrapText="true"/>
    </xf>
    <xf numFmtId="0" fontId="0" fillId="0" borderId="0" xfId="0" applyAlignment="true">
      <alignment horizontal="center" vertical="center"/>
    </xf>
    <xf numFmtId="178" fontId="23" fillId="0" borderId="1" xfId="1" applyNumberFormat="true" applyFont="true" applyFill="true" applyBorder="true" applyAlignment="true">
      <alignment horizontal="left" vertical="center" shrinkToFit="true"/>
    </xf>
    <xf numFmtId="178" fontId="23" fillId="0" borderId="1" xfId="1" applyNumberFormat="true" applyFont="true" applyFill="true" applyBorder="true" applyAlignment="true">
      <alignment horizontal="left" vertical="center" wrapText="true"/>
    </xf>
    <xf numFmtId="178" fontId="24" fillId="0" borderId="1" xfId="1" applyNumberFormat="true" applyFont="true" applyFill="true" applyBorder="true" applyAlignment="true">
      <alignment horizontal="left" vertical="center" wrapText="true"/>
    </xf>
    <xf numFmtId="178" fontId="24" fillId="0" borderId="1" xfId="0" applyNumberFormat="true" applyFont="true" applyFill="true" applyBorder="true" applyAlignment="true">
      <alignment horizontal="left"/>
    </xf>
    <xf numFmtId="178" fontId="25" fillId="0" borderId="1" xfId="1" applyNumberFormat="true" applyFont="true" applyFill="true" applyBorder="true" applyAlignment="true">
      <alignment horizontal="left" vertical="center" wrapText="true"/>
    </xf>
    <xf numFmtId="178" fontId="23" fillId="0" borderId="1" xfId="0" applyNumberFormat="true" applyFont="true" applyFill="true" applyBorder="true" applyAlignment="true">
      <alignment horizontal="left" vertical="center" shrinkToFit="true"/>
    </xf>
    <xf numFmtId="178" fontId="24" fillId="0" borderId="1" xfId="0" applyNumberFormat="true" applyFont="true" applyFill="true" applyBorder="true" applyAlignment="true">
      <alignment horizontal="left" vertical="center" shrinkToFit="true"/>
    </xf>
    <xf numFmtId="0" fontId="18" fillId="0" borderId="0" xfId="0" applyFont="true" applyFill="true" applyAlignment="true">
      <alignment horizontal="center" wrapText="true"/>
    </xf>
    <xf numFmtId="178" fontId="26" fillId="0" borderId="0" xfId="0" applyNumberFormat="true" applyFont="true" applyFill="true" applyAlignment="true">
      <alignment horizontal="left" vertical="center" wrapText="true"/>
    </xf>
    <xf numFmtId="178" fontId="27" fillId="0" borderId="0" xfId="1" applyNumberFormat="true" applyFont="true" applyFill="true" applyAlignment="true">
      <alignment horizontal="center" vertical="center" wrapText="true" shrinkToFit="true"/>
    </xf>
    <xf numFmtId="178" fontId="18" fillId="0" borderId="0" xfId="0" applyNumberFormat="true" applyFont="true" applyFill="true" applyAlignment="true">
      <alignment horizontal="center" wrapText="true"/>
    </xf>
    <xf numFmtId="178" fontId="28" fillId="0" borderId="9" xfId="1" applyNumberFormat="true" applyFont="true" applyFill="true" applyBorder="true" applyAlignment="true">
      <alignment horizontal="center" vertical="center" wrapText="true" shrinkToFit="true"/>
    </xf>
    <xf numFmtId="178" fontId="28" fillId="0" borderId="10" xfId="1" applyNumberFormat="true" applyFont="true" applyFill="true" applyBorder="true" applyAlignment="true">
      <alignment horizontal="center" vertical="center" wrapText="true" shrinkToFit="true"/>
    </xf>
    <xf numFmtId="178" fontId="28" fillId="0" borderId="0" xfId="1" applyNumberFormat="true" applyFont="true" applyFill="true" applyAlignment="true">
      <alignment horizontal="center" vertical="center" wrapText="true" shrinkToFit="true"/>
    </xf>
    <xf numFmtId="177" fontId="28" fillId="2" borderId="0" xfId="1" applyNumberFormat="true" applyFont="true" applyFill="true" applyBorder="true" applyAlignment="true">
      <alignment horizontal="center" vertical="center" wrapText="true" shrinkToFit="true"/>
    </xf>
    <xf numFmtId="178" fontId="28" fillId="0" borderId="11" xfId="1" applyNumberFormat="true" applyFont="true" applyFill="true" applyBorder="true" applyAlignment="true">
      <alignment horizontal="center" vertical="center" wrapText="true" shrinkToFit="true"/>
    </xf>
    <xf numFmtId="177" fontId="28" fillId="2" borderId="7" xfId="1" applyNumberFormat="true" applyFont="true" applyFill="true" applyBorder="true" applyAlignment="true">
      <alignment horizontal="center" vertical="center" wrapText="true" shrinkToFit="true"/>
    </xf>
    <xf numFmtId="178" fontId="28" fillId="0" borderId="1" xfId="1" applyNumberFormat="true" applyFont="true" applyFill="true" applyBorder="true" applyAlignment="true">
      <alignment horizontal="center" vertical="center" wrapText="true" shrinkToFit="true"/>
    </xf>
    <xf numFmtId="178" fontId="29" fillId="0" borderId="1" xfId="1" applyNumberFormat="true" applyFont="true" applyFill="true" applyBorder="true" applyAlignment="true">
      <alignment horizontal="center" vertical="center" wrapText="true" shrinkToFit="true"/>
    </xf>
    <xf numFmtId="178" fontId="29" fillId="0" borderId="0" xfId="1" applyNumberFormat="true" applyFont="true" applyFill="true" applyAlignment="true">
      <alignment horizontal="center" vertical="center" wrapText="true" shrinkToFit="true"/>
    </xf>
    <xf numFmtId="178" fontId="30" fillId="0" borderId="1" xfId="1" applyNumberFormat="true" applyFont="true" applyFill="true" applyBorder="true" applyAlignment="true">
      <alignment horizontal="center" vertical="center" wrapText="true"/>
    </xf>
    <xf numFmtId="0" fontId="0" fillId="3" borderId="0" xfId="0" applyFill="true">
      <alignment vertical="center"/>
    </xf>
    <xf numFmtId="178" fontId="31" fillId="0" borderId="1" xfId="1" applyNumberFormat="true" applyFont="true" applyFill="true" applyBorder="true" applyAlignment="true">
      <alignment horizontal="center" vertical="center" wrapText="true"/>
    </xf>
    <xf numFmtId="178" fontId="29" fillId="0" borderId="2" xfId="0" applyNumberFormat="true" applyFont="true" applyFill="true" applyBorder="true" applyAlignment="true">
      <alignment horizontal="center" vertical="center" wrapText="true" shrinkToFit="true"/>
    </xf>
    <xf numFmtId="177" fontId="28" fillId="2" borderId="0" xfId="1" applyNumberFormat="true" applyFont="true" applyFill="true" applyAlignment="true">
      <alignment horizontal="center" vertical="center" wrapText="true" shrinkToFit="true"/>
    </xf>
    <xf numFmtId="177" fontId="28" fillId="2" borderId="9" xfId="1" applyNumberFormat="true" applyFont="true" applyFill="true" applyBorder="true" applyAlignment="true">
      <alignment horizontal="center" vertical="center" wrapText="true" shrinkToFit="true"/>
    </xf>
    <xf numFmtId="177" fontId="26" fillId="2" borderId="9" xfId="0" applyNumberFormat="true" applyFont="true" applyFill="true" applyBorder="true" applyAlignment="true">
      <alignment horizontal="center" vertical="center" shrinkToFit="true"/>
    </xf>
    <xf numFmtId="178" fontId="29" fillId="0" borderId="1" xfId="0" applyNumberFormat="true" applyFont="true" applyFill="true" applyBorder="true" applyAlignment="true">
      <alignment horizontal="center" vertical="center" wrapText="true" shrinkToFit="true"/>
    </xf>
    <xf numFmtId="178" fontId="29" fillId="0" borderId="1" xfId="0" applyNumberFormat="true" applyFont="true" applyFill="true" applyBorder="true" applyAlignment="true">
      <alignment horizontal="center" wrapText="true"/>
    </xf>
    <xf numFmtId="177" fontId="18" fillId="0" borderId="0" xfId="0" applyNumberFormat="true" applyFont="true" applyFill="true" applyAlignment="true">
      <alignment horizontal="center" wrapText="true"/>
    </xf>
    <xf numFmtId="177" fontId="0" fillId="0" borderId="0" xfId="0" applyNumberFormat="true" applyAlignment="true">
      <alignment horizontal="center" vertical="center"/>
    </xf>
    <xf numFmtId="177" fontId="0" fillId="0" borderId="0" xfId="0" applyNumberFormat="true">
      <alignment vertical="center"/>
    </xf>
    <xf numFmtId="177" fontId="26" fillId="0" borderId="0" xfId="0" applyNumberFormat="true" applyFont="true" applyFill="true" applyAlignment="true">
      <alignment horizontal="left" vertical="center" wrapText="true"/>
    </xf>
    <xf numFmtId="177" fontId="27" fillId="0" borderId="0" xfId="1" applyNumberFormat="true" applyFont="true" applyFill="true" applyAlignment="true">
      <alignment horizontal="center" vertical="center" wrapText="true" shrinkToFit="true"/>
    </xf>
    <xf numFmtId="177" fontId="26" fillId="2" borderId="2" xfId="0" applyNumberFormat="true" applyFont="true" applyFill="true" applyBorder="true" applyAlignment="true">
      <alignment horizontal="center" vertical="center" shrinkToFit="true"/>
    </xf>
    <xf numFmtId="177" fontId="26" fillId="2" borderId="12" xfId="0" applyNumberFormat="true" applyFont="true" applyFill="true" applyBorder="true" applyAlignment="true">
      <alignment horizontal="center" vertical="center" shrinkToFit="true"/>
    </xf>
    <xf numFmtId="177" fontId="32" fillId="0" borderId="1" xfId="1" applyNumberFormat="true" applyFont="true" applyFill="true" applyBorder="true" applyAlignment="true">
      <alignment horizontal="center" vertical="center" wrapText="true" shrinkToFit="true"/>
    </xf>
    <xf numFmtId="177" fontId="33" fillId="0" borderId="1" xfId="1" applyNumberFormat="true" applyFont="true" applyFill="true" applyBorder="true" applyAlignment="true">
      <alignment horizontal="center" vertical="center" wrapText="true" shrinkToFit="true"/>
    </xf>
    <xf numFmtId="177" fontId="34" fillId="4" borderId="1" xfId="47" applyNumberFormat="true" applyFont="true" applyFill="true" applyBorder="true" applyAlignment="true">
      <alignment horizontal="center" vertical="center" wrapText="true" shrinkToFit="true"/>
    </xf>
    <xf numFmtId="177" fontId="35" fillId="0" borderId="1" xfId="1" applyNumberFormat="true" applyFont="true" applyFill="true" applyBorder="true" applyAlignment="true">
      <alignment horizontal="center" vertical="center" wrapText="true"/>
    </xf>
    <xf numFmtId="177" fontId="26" fillId="2" borderId="8" xfId="0" applyNumberFormat="true" applyFont="true" applyFill="true" applyBorder="true" applyAlignment="true">
      <alignment horizontal="center" vertical="center" shrinkToFit="true"/>
    </xf>
    <xf numFmtId="177" fontId="3" fillId="0" borderId="1" xfId="0" applyNumberFormat="true" applyFont="true" applyBorder="true" applyAlignment="true">
      <alignment horizontal="center" vertical="center"/>
    </xf>
    <xf numFmtId="177" fontId="36" fillId="0" borderId="1" xfId="1" applyNumberFormat="true" applyFont="true" applyFill="true" applyBorder="true" applyAlignment="true">
      <alignment horizontal="center" vertical="center" wrapText="true"/>
    </xf>
    <xf numFmtId="177" fontId="33" fillId="0" borderId="1" xfId="0" applyNumberFormat="true" applyFont="true" applyFill="true" applyBorder="true" applyAlignment="true">
      <alignment horizontal="center" vertical="center" wrapText="true" shrinkToFit="true"/>
    </xf>
    <xf numFmtId="177" fontId="37" fillId="2" borderId="9" xfId="1" applyNumberFormat="true" applyFont="true" applyFill="true" applyBorder="true" applyAlignment="true">
      <alignment horizontal="center" vertical="center" wrapText="true" shrinkToFit="true"/>
    </xf>
    <xf numFmtId="177" fontId="26" fillId="2" borderId="3" xfId="0" applyNumberFormat="true" applyFont="true" applyFill="true" applyBorder="true" applyAlignment="true">
      <alignment horizontal="center" vertical="center" shrinkToFit="true"/>
    </xf>
    <xf numFmtId="177" fontId="26" fillId="2" borderId="4" xfId="0" applyNumberFormat="true" applyFont="true" applyFill="true" applyBorder="true" applyAlignment="true">
      <alignment horizontal="center" vertical="center" shrinkToFit="true"/>
    </xf>
    <xf numFmtId="0" fontId="0" fillId="0" borderId="1" xfId="0" applyBorder="true">
      <alignment vertical="center"/>
    </xf>
    <xf numFmtId="0" fontId="12" fillId="0" borderId="1" xfId="0" applyFont="true" applyBorder="true" applyAlignment="true">
      <alignment horizontal="center" vertical="center"/>
    </xf>
    <xf numFmtId="178" fontId="38" fillId="0" borderId="1" xfId="1" applyNumberFormat="true" applyFont="true" applyFill="true" applyBorder="true" applyAlignment="true">
      <alignment horizontal="center" vertical="center" wrapText="true" shrinkToFit="true"/>
    </xf>
    <xf numFmtId="178" fontId="14" fillId="0" borderId="1" xfId="1" applyNumberFormat="true" applyFont="true" applyFill="true" applyBorder="true" applyAlignment="true">
      <alignment horizontal="center" vertical="center" wrapText="true" shrinkToFit="true"/>
    </xf>
    <xf numFmtId="177" fontId="33" fillId="0" borderId="1" xfId="0" applyNumberFormat="true" applyFont="true" applyFill="true" applyBorder="true" applyAlignment="true">
      <alignment horizontal="center" wrapText="true"/>
    </xf>
    <xf numFmtId="176" fontId="26" fillId="2" borderId="2" xfId="0" applyNumberFormat="true" applyFont="true" applyFill="true" applyBorder="true" applyAlignment="true">
      <alignment horizontal="center" vertical="center" shrinkToFit="true"/>
    </xf>
    <xf numFmtId="176" fontId="26" fillId="2" borderId="12" xfId="0" applyNumberFormat="true" applyFont="true" applyFill="true" applyBorder="true" applyAlignment="true">
      <alignment horizontal="center" vertical="center" shrinkToFit="true"/>
    </xf>
    <xf numFmtId="178" fontId="28" fillId="2" borderId="9" xfId="1" applyNumberFormat="true" applyFont="true" applyFill="true" applyBorder="true" applyAlignment="true">
      <alignment horizontal="center" vertical="center" wrapText="true" shrinkToFit="true"/>
    </xf>
    <xf numFmtId="176" fontId="26" fillId="2" borderId="9" xfId="0" applyNumberFormat="true" applyFont="true" applyFill="true" applyBorder="true" applyAlignment="true">
      <alignment horizontal="center" vertical="center" shrinkToFit="true"/>
    </xf>
    <xf numFmtId="178" fontId="32" fillId="0" borderId="1" xfId="1" applyNumberFormat="true" applyFont="true" applyFill="true" applyBorder="true" applyAlignment="true">
      <alignment horizontal="center" vertical="center" wrapText="true" shrinkToFit="true"/>
    </xf>
    <xf numFmtId="178" fontId="33" fillId="0" borderId="1" xfId="1" applyNumberFormat="true" applyFont="true" applyFill="true" applyBorder="true" applyAlignment="true">
      <alignment horizontal="center" vertical="center" wrapText="true" shrinkToFit="true"/>
    </xf>
    <xf numFmtId="178" fontId="34" fillId="4" borderId="1" xfId="47" applyNumberFormat="true" applyFont="true" applyFill="true" applyBorder="true" applyAlignment="true">
      <alignment horizontal="center" vertical="center" wrapText="true" shrinkToFit="true"/>
    </xf>
    <xf numFmtId="178" fontId="35" fillId="0" borderId="1" xfId="1" applyNumberFormat="true" applyFont="true" applyFill="true" applyBorder="true" applyAlignment="true">
      <alignment horizontal="center" vertical="center" wrapText="true"/>
    </xf>
    <xf numFmtId="178" fontId="36" fillId="0" borderId="1" xfId="1" applyNumberFormat="true" applyFont="true" applyFill="true" applyBorder="true" applyAlignment="true">
      <alignment horizontal="center" vertical="center" wrapText="true"/>
    </xf>
    <xf numFmtId="176" fontId="26" fillId="2" borderId="8" xfId="0" applyNumberFormat="true" applyFont="true" applyFill="true" applyBorder="true" applyAlignment="true">
      <alignment horizontal="center" vertical="center" shrinkToFit="true"/>
    </xf>
    <xf numFmtId="0" fontId="3" fillId="0" borderId="1" xfId="0" applyNumberFormat="true" applyFont="true" applyBorder="true" applyAlignment="true">
      <alignment horizontal="center" vertical="center"/>
    </xf>
    <xf numFmtId="178" fontId="33" fillId="0" borderId="1" xfId="0" applyNumberFormat="true" applyFont="true" applyFill="true" applyBorder="true" applyAlignment="true">
      <alignment horizontal="center" vertical="center" wrapText="true" shrinkToFit="true"/>
    </xf>
    <xf numFmtId="0" fontId="3" fillId="0" borderId="1" xfId="0" applyFont="true" applyBorder="true" applyAlignment="true">
      <alignment horizontal="center" vertical="center"/>
    </xf>
    <xf numFmtId="178" fontId="37" fillId="2" borderId="9" xfId="1" applyNumberFormat="true" applyFont="true" applyFill="true" applyBorder="true" applyAlignment="true">
      <alignment horizontal="center" vertical="center" wrapText="true" shrinkToFit="true"/>
    </xf>
    <xf numFmtId="176" fontId="26" fillId="2" borderId="3" xfId="0" applyNumberFormat="true" applyFont="true" applyFill="true" applyBorder="true" applyAlignment="true">
      <alignment horizontal="center" vertical="center" shrinkToFit="true"/>
    </xf>
    <xf numFmtId="176" fontId="26" fillId="5" borderId="9" xfId="0" applyNumberFormat="true" applyFont="true" applyFill="true" applyBorder="true" applyAlignment="true">
      <alignment horizontal="center" vertical="center" shrinkToFit="true"/>
    </xf>
    <xf numFmtId="176" fontId="26" fillId="2" borderId="4" xfId="0" applyNumberFormat="true" applyFont="true" applyFill="true" applyBorder="true" applyAlignment="true">
      <alignment horizontal="center" vertical="center" shrinkToFit="true"/>
    </xf>
    <xf numFmtId="0" fontId="0" fillId="2" borderId="0" xfId="0" applyFill="true" applyAlignment="true">
      <alignment horizontal="center" vertical="center"/>
    </xf>
    <xf numFmtId="178" fontId="33" fillId="0" borderId="1" xfId="0" applyNumberFormat="true" applyFont="true" applyFill="true" applyBorder="true" applyAlignment="true">
      <alignment horizontal="center" wrapText="true"/>
    </xf>
  </cellXfs>
  <cellStyles count="51">
    <cellStyle name="常规" xfId="0" builtinId="0"/>
    <cellStyle name="常规_Sheet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OS/&#24742;1/2025&#24180;&#20013;&#22830;&#31532;&#20108;&#25209;&#36164;&#37329;&#25991;&#20214;/5&#12289;&#20826;&#32452;&#20250;&#26448;&#26009;&#21644;&#27719;&#25253;&#31295;/2&#12289;&#20826;&#32452;&#20250;&#26448;&#26009;&#20043;&#20061;/&#20826;&#32452;&#20250;&#26448;&#26009;&#20043;&#20061;/&#20826;&#32452;&#20250;&#26448;&#26009;(1)/&#19978;&#20250;&#34920;&#26684;&#23450;&#31295;/C:/media/UOS/&#21608;&#24742;12-41/&#20013;&#22830;&#31532;&#20108;&#25209;&#36164;&#37329;&#65288;&#36130;&#25919;5&#26376;6&#26085;&#25910;&#25991;&#65292;5&#26376;24&#26085;&#19978;&#20250;&#65289;/8.&#36741;&#21161;&#36164;&#26009;/2024&#24180;&#25552;&#21069;&#25209;&#36164;&#37329;&#25991;&#20214;/&#24029;&#36130;&#31038;&#12304;2023&#12305;179&#21495;&#65292;&#22235;&#24029;&#30465;&#36130;&#25919;&#21381; &#22235;&#24029;&#30465;&#21355;&#29983;&#20581;&#24247;&#22996;&#21592;&#20250;&#20851;&#20110;&#25552;&#21069;&#19979;&#36798;2024&#24180;&#22522;&#26412;&#20844;&#20849;&#21355;&#29983;&#26381;&#21153;&#20013;&#22830;&#21644;&#30465;&#32423;&#34917;&#21161;&#36164;&#37329;&#30340;&#36890;&#30693;&#65288;&#20013;&#22830;536477&#19975;&#20803;&#12289;&#30465;&#32423;63938&#19975;&#20803;&#65289;/&#38468;&#20214;1&#12289;2&#65306;&#36164;&#37329;&#20998;&#37197;&#24635;&#34920;&#21644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  <sheetName val="Sheet1"/>
      <sheetName val="配套计算表"/>
    </sheetNames>
    <sheetDataSet>
      <sheetData sheetId="0">
        <row r="1">
          <cell r="A1" t="str">
            <v>附件1</v>
          </cell>
        </row>
        <row r="2">
          <cell r="A2" t="str">
            <v>提前下达2024年基本公共卫生服务中央和省级补助资金分配总表</v>
          </cell>
        </row>
        <row r="4">
          <cell r="A4" t="str">
            <v>合计</v>
          </cell>
        </row>
        <row r="4">
          <cell r="E4" t="str">
            <v>省级资金</v>
          </cell>
        </row>
        <row r="6">
          <cell r="E6">
            <v>63938</v>
          </cell>
        </row>
        <row r="7">
          <cell r="A7" t="str">
            <v>省级小计</v>
          </cell>
        </row>
        <row r="7">
          <cell r="E7">
            <v>0</v>
          </cell>
        </row>
        <row r="8">
          <cell r="A8" t="str">
            <v>省卫生健康委机关</v>
          </cell>
        </row>
        <row r="9">
          <cell r="A9" t="str">
            <v>省卫生健康委宣教中心</v>
          </cell>
        </row>
        <row r="10">
          <cell r="A10" t="str">
            <v>省老龄健康发展中心</v>
          </cell>
        </row>
        <row r="11">
          <cell r="A11" t="str">
            <v>省妇幼保健院</v>
          </cell>
        </row>
        <row r="12">
          <cell r="A12" t="str">
            <v>省疾病预防控制中心</v>
          </cell>
        </row>
        <row r="13">
          <cell r="A13" t="str">
            <v>省卫生监督执法总队</v>
          </cell>
        </row>
        <row r="14">
          <cell r="A14" t="str">
            <v>省人民医院</v>
          </cell>
        </row>
        <row r="15">
          <cell r="A15" t="str">
            <v>西南医科大学附属医院</v>
          </cell>
        </row>
        <row r="16">
          <cell r="A16" t="str">
            <v>川北医学院附属医院</v>
          </cell>
        </row>
        <row r="17">
          <cell r="A17" t="str">
            <v>成都中医药大学附属医院</v>
          </cell>
        </row>
        <row r="18">
          <cell r="A18" t="str">
            <v>省骨科医院</v>
          </cell>
        </row>
        <row r="19">
          <cell r="A19" t="str">
            <v>四川大学华西医院</v>
          </cell>
        </row>
        <row r="20">
          <cell r="A20" t="str">
            <v>四川大学华西第四医院</v>
          </cell>
        </row>
        <row r="21">
          <cell r="A21" t="str">
            <v>省计生协会</v>
          </cell>
        </row>
        <row r="22">
          <cell r="A22" t="str">
            <v>核工业四一六医院</v>
          </cell>
        </row>
        <row r="23">
          <cell r="A23" t="str">
            <v>市州小计</v>
          </cell>
        </row>
        <row r="23">
          <cell r="E23">
            <v>31802.32</v>
          </cell>
        </row>
        <row r="24">
          <cell r="A24" t="str">
            <v>成都市</v>
          </cell>
        </row>
        <row r="24">
          <cell r="E24">
            <v>10259.32</v>
          </cell>
        </row>
        <row r="25">
          <cell r="A25" t="str">
            <v>德阳市</v>
          </cell>
        </row>
        <row r="25">
          <cell r="E25">
            <v>621.09</v>
          </cell>
        </row>
        <row r="26">
          <cell r="A26" t="str">
            <v>绵阳市</v>
          </cell>
        </row>
        <row r="26">
          <cell r="E26">
            <v>1533.51</v>
          </cell>
        </row>
        <row r="27">
          <cell r="A27" t="str">
            <v>自贡市</v>
          </cell>
        </row>
        <row r="27">
          <cell r="E27">
            <v>961.79</v>
          </cell>
        </row>
        <row r="28">
          <cell r="A28" t="str">
            <v>攀枝花市</v>
          </cell>
        </row>
        <row r="28">
          <cell r="E28">
            <v>467.22</v>
          </cell>
        </row>
        <row r="29">
          <cell r="A29" t="str">
            <v>泸州市</v>
          </cell>
        </row>
        <row r="29">
          <cell r="E29">
            <v>1035.68</v>
          </cell>
        </row>
        <row r="30">
          <cell r="A30" t="str">
            <v>广元市</v>
          </cell>
        </row>
        <row r="30">
          <cell r="E30">
            <v>583.94</v>
          </cell>
        </row>
        <row r="31">
          <cell r="A31" t="str">
            <v>遂宁市</v>
          </cell>
        </row>
        <row r="31">
          <cell r="E31">
            <v>764.42</v>
          </cell>
        </row>
        <row r="32">
          <cell r="A32" t="str">
            <v>内江市</v>
          </cell>
        </row>
        <row r="32">
          <cell r="E32">
            <v>865.83</v>
          </cell>
        </row>
        <row r="33">
          <cell r="A33" t="str">
            <v>乐山市</v>
          </cell>
        </row>
        <row r="33">
          <cell r="E33">
            <v>769.47</v>
          </cell>
        </row>
        <row r="34">
          <cell r="A34" t="str">
            <v>南充市</v>
          </cell>
        </row>
        <row r="34">
          <cell r="E34">
            <v>1427.53</v>
          </cell>
        </row>
        <row r="35">
          <cell r="A35" t="str">
            <v>宜宾市</v>
          </cell>
        </row>
        <row r="35">
          <cell r="E35">
            <v>1784.2</v>
          </cell>
        </row>
        <row r="36">
          <cell r="A36" t="str">
            <v>广安市</v>
          </cell>
        </row>
        <row r="36">
          <cell r="E36">
            <v>686.74</v>
          </cell>
        </row>
        <row r="37">
          <cell r="A37" t="str">
            <v>达州市</v>
          </cell>
        </row>
        <row r="37">
          <cell r="E37">
            <v>1304.73</v>
          </cell>
        </row>
        <row r="38">
          <cell r="A38" t="str">
            <v>巴中市</v>
          </cell>
        </row>
        <row r="38">
          <cell r="E38">
            <v>862.29</v>
          </cell>
        </row>
        <row r="39">
          <cell r="A39" t="str">
            <v>雅安市</v>
          </cell>
        </row>
        <row r="39">
          <cell r="E39">
            <v>453.31</v>
          </cell>
        </row>
        <row r="40">
          <cell r="A40" t="str">
            <v>眉山市</v>
          </cell>
        </row>
        <row r="40">
          <cell r="E40">
            <v>991.08</v>
          </cell>
        </row>
        <row r="41">
          <cell r="A41" t="str">
            <v>资阳市</v>
          </cell>
        </row>
        <row r="41">
          <cell r="E41">
            <v>575.19</v>
          </cell>
        </row>
        <row r="42">
          <cell r="A42" t="str">
            <v>阿坝州</v>
          </cell>
        </row>
        <row r="42">
          <cell r="E42">
            <v>705.22</v>
          </cell>
        </row>
        <row r="43">
          <cell r="A43" t="str">
            <v>甘孜州</v>
          </cell>
        </row>
        <row r="43">
          <cell r="E43">
            <v>903.3</v>
          </cell>
        </row>
        <row r="44">
          <cell r="A44" t="str">
            <v>凉山州</v>
          </cell>
        </row>
        <row r="44">
          <cell r="E44">
            <v>4246.46</v>
          </cell>
        </row>
        <row r="45">
          <cell r="A45" t="str">
            <v>扩权县小计</v>
          </cell>
        </row>
        <row r="45">
          <cell r="E45">
            <v>32135.68</v>
          </cell>
        </row>
        <row r="46">
          <cell r="A46" t="str">
            <v>什邡市</v>
          </cell>
        </row>
        <row r="46">
          <cell r="E46">
            <v>332.32</v>
          </cell>
        </row>
        <row r="47">
          <cell r="A47" t="str">
            <v>绵竹市</v>
          </cell>
        </row>
        <row r="47">
          <cell r="E47">
            <v>360.36</v>
          </cell>
        </row>
        <row r="48">
          <cell r="A48" t="str">
            <v>广汉市</v>
          </cell>
        </row>
        <row r="48">
          <cell r="E48">
            <v>551.01</v>
          </cell>
        </row>
        <row r="49">
          <cell r="A49" t="str">
            <v>中江县</v>
          </cell>
        </row>
        <row r="49">
          <cell r="E49">
            <v>925.73</v>
          </cell>
        </row>
        <row r="50">
          <cell r="A50" t="str">
            <v>江油市</v>
          </cell>
        </row>
        <row r="50">
          <cell r="E50">
            <v>817.11</v>
          </cell>
        </row>
        <row r="51">
          <cell r="A51" t="str">
            <v>三台县</v>
          </cell>
        </row>
        <row r="51">
          <cell r="E51">
            <v>924.37</v>
          </cell>
        </row>
        <row r="52">
          <cell r="A52" t="str">
            <v>盐亭县</v>
          </cell>
        </row>
        <row r="52">
          <cell r="E52">
            <v>361.35</v>
          </cell>
        </row>
        <row r="53">
          <cell r="A53" t="str">
            <v>梓潼县</v>
          </cell>
        </row>
        <row r="53">
          <cell r="E53">
            <v>240.19</v>
          </cell>
        </row>
        <row r="54">
          <cell r="A54" t="str">
            <v>平武县</v>
          </cell>
        </row>
        <row r="54">
          <cell r="E54">
            <v>128.48</v>
          </cell>
        </row>
        <row r="55">
          <cell r="A55" t="str">
            <v>北川县</v>
          </cell>
        </row>
        <row r="55">
          <cell r="E55">
            <v>177.54</v>
          </cell>
        </row>
        <row r="56">
          <cell r="A56" t="str">
            <v>富顺县</v>
          </cell>
        </row>
        <row r="56">
          <cell r="E56">
            <v>744.03</v>
          </cell>
        </row>
        <row r="57">
          <cell r="A57" t="str">
            <v>荣县</v>
          </cell>
        </row>
        <row r="57">
          <cell r="E57">
            <v>475.88</v>
          </cell>
        </row>
        <row r="58">
          <cell r="A58" t="str">
            <v>盐边县</v>
          </cell>
        </row>
        <row r="58">
          <cell r="E58">
            <v>174.31</v>
          </cell>
        </row>
        <row r="59">
          <cell r="A59" t="str">
            <v>米易县</v>
          </cell>
        </row>
        <row r="59">
          <cell r="E59">
            <v>184.9</v>
          </cell>
        </row>
        <row r="60">
          <cell r="A60" t="str">
            <v>泸县</v>
          </cell>
        </row>
        <row r="60">
          <cell r="E60">
            <v>724.57</v>
          </cell>
        </row>
        <row r="61">
          <cell r="A61" t="str">
            <v>合江县</v>
          </cell>
        </row>
        <row r="61">
          <cell r="E61">
            <v>685.83</v>
          </cell>
        </row>
        <row r="62">
          <cell r="A62" t="str">
            <v>叙永县</v>
          </cell>
        </row>
        <row r="62">
          <cell r="E62">
            <v>512.2</v>
          </cell>
        </row>
        <row r="63">
          <cell r="A63" t="str">
            <v>古蔺县</v>
          </cell>
        </row>
        <row r="63">
          <cell r="E63">
            <v>543.72</v>
          </cell>
        </row>
        <row r="64">
          <cell r="A64" t="str">
            <v>苍溪县</v>
          </cell>
        </row>
        <row r="64">
          <cell r="E64">
            <v>512.07</v>
          </cell>
        </row>
        <row r="65">
          <cell r="A65" t="str">
            <v>剑阁县</v>
          </cell>
        </row>
        <row r="65">
          <cell r="E65">
            <v>414.81</v>
          </cell>
        </row>
        <row r="66">
          <cell r="A66" t="str">
            <v>旺苍县</v>
          </cell>
        </row>
        <row r="66">
          <cell r="E66">
            <v>319.36</v>
          </cell>
        </row>
        <row r="67">
          <cell r="A67" t="str">
            <v>青川县</v>
          </cell>
        </row>
        <row r="67">
          <cell r="E67">
            <v>101.78</v>
          </cell>
        </row>
        <row r="68">
          <cell r="A68" t="str">
            <v>射洪市</v>
          </cell>
        </row>
        <row r="68">
          <cell r="E68">
            <v>704.07</v>
          </cell>
        </row>
        <row r="69">
          <cell r="A69" t="str">
            <v>蓬溪县</v>
          </cell>
        </row>
        <row r="69">
          <cell r="E69">
            <v>415.8</v>
          </cell>
        </row>
        <row r="70">
          <cell r="A70" t="str">
            <v>大英县</v>
          </cell>
        </row>
        <row r="70">
          <cell r="E70">
            <v>359.71</v>
          </cell>
        </row>
        <row r="71">
          <cell r="A71" t="str">
            <v>威远县</v>
          </cell>
        </row>
        <row r="71">
          <cell r="E71">
            <v>507.53</v>
          </cell>
        </row>
        <row r="72">
          <cell r="A72" t="str">
            <v>资中县</v>
          </cell>
        </row>
        <row r="72">
          <cell r="E72">
            <v>861.36</v>
          </cell>
        </row>
        <row r="73">
          <cell r="A73" t="str">
            <v>隆昌市</v>
          </cell>
        </row>
        <row r="73">
          <cell r="E73">
            <v>555.43</v>
          </cell>
        </row>
        <row r="74">
          <cell r="A74" t="str">
            <v>峨眉山市</v>
          </cell>
        </row>
        <row r="74">
          <cell r="E74">
            <v>338.83</v>
          </cell>
        </row>
        <row r="75">
          <cell r="A75" t="str">
            <v>夹江县</v>
          </cell>
        </row>
        <row r="75">
          <cell r="E75">
            <v>294.9</v>
          </cell>
        </row>
        <row r="76">
          <cell r="A76" t="str">
            <v>犍为县</v>
          </cell>
        </row>
        <row r="76">
          <cell r="E76">
            <v>431.77</v>
          </cell>
        </row>
        <row r="77">
          <cell r="A77" t="str">
            <v>井研县</v>
          </cell>
        </row>
        <row r="77">
          <cell r="E77">
            <v>289.23</v>
          </cell>
        </row>
        <row r="78">
          <cell r="A78" t="str">
            <v>沐川县</v>
          </cell>
        </row>
        <row r="78">
          <cell r="E78">
            <v>126.73</v>
          </cell>
        </row>
        <row r="79">
          <cell r="A79" t="str">
            <v>峨边县</v>
          </cell>
        </row>
        <row r="79">
          <cell r="E79">
            <v>112.72</v>
          </cell>
        </row>
        <row r="80">
          <cell r="A80" t="str">
            <v>马边县</v>
          </cell>
        </row>
        <row r="80">
          <cell r="E80">
            <v>196.63</v>
          </cell>
        </row>
        <row r="81">
          <cell r="A81" t="str">
            <v>南部县</v>
          </cell>
        </row>
        <row r="81">
          <cell r="E81">
            <v>815.48</v>
          </cell>
        </row>
        <row r="82">
          <cell r="A82" t="str">
            <v>仪陇县</v>
          </cell>
        </row>
        <row r="82">
          <cell r="E82">
            <v>741.05</v>
          </cell>
        </row>
        <row r="83">
          <cell r="A83" t="str">
            <v>阆中市</v>
          </cell>
        </row>
        <row r="83">
          <cell r="E83">
            <v>631.29</v>
          </cell>
        </row>
        <row r="84">
          <cell r="A84" t="str">
            <v>西充县</v>
          </cell>
        </row>
        <row r="84">
          <cell r="E84">
            <v>459.77</v>
          </cell>
        </row>
        <row r="85">
          <cell r="A85" t="str">
            <v>蓬安县</v>
          </cell>
        </row>
        <row r="85">
          <cell r="E85">
            <v>490.11</v>
          </cell>
        </row>
        <row r="86">
          <cell r="A86" t="str">
            <v>营山县</v>
          </cell>
        </row>
        <row r="86">
          <cell r="E86">
            <v>680.81</v>
          </cell>
        </row>
        <row r="87">
          <cell r="A87" t="str">
            <v>江安县</v>
          </cell>
        </row>
        <row r="87">
          <cell r="E87">
            <v>378.38</v>
          </cell>
        </row>
        <row r="88">
          <cell r="A88" t="str">
            <v>长宁县</v>
          </cell>
        </row>
        <row r="88">
          <cell r="E88">
            <v>296.41</v>
          </cell>
        </row>
        <row r="89">
          <cell r="A89" t="str">
            <v>高县</v>
          </cell>
        </row>
        <row r="89">
          <cell r="E89">
            <v>347.36</v>
          </cell>
        </row>
        <row r="90">
          <cell r="A90" t="str">
            <v>兴文县</v>
          </cell>
        </row>
        <row r="90">
          <cell r="E90">
            <v>460.15</v>
          </cell>
        </row>
        <row r="91">
          <cell r="A91" t="str">
            <v>珙县</v>
          </cell>
        </row>
        <row r="91">
          <cell r="E91">
            <v>208.37</v>
          </cell>
        </row>
        <row r="92">
          <cell r="A92" t="str">
            <v>筠连县</v>
          </cell>
        </row>
        <row r="92">
          <cell r="E92">
            <v>215.62</v>
          </cell>
        </row>
        <row r="93">
          <cell r="A93" t="str">
            <v>屏山县</v>
          </cell>
        </row>
        <row r="93">
          <cell r="E93">
            <v>148.28</v>
          </cell>
        </row>
        <row r="94">
          <cell r="A94" t="str">
            <v>岳池县</v>
          </cell>
        </row>
        <row r="94">
          <cell r="E94">
            <v>679.15</v>
          </cell>
        </row>
        <row r="95">
          <cell r="A95" t="str">
            <v>华蓥市</v>
          </cell>
        </row>
        <row r="95">
          <cell r="E95">
            <v>224.67</v>
          </cell>
        </row>
        <row r="96">
          <cell r="A96" t="str">
            <v>邻水县</v>
          </cell>
        </row>
        <row r="96">
          <cell r="E96">
            <v>689.41</v>
          </cell>
        </row>
        <row r="97">
          <cell r="A97" t="str">
            <v>武胜县</v>
          </cell>
        </row>
        <row r="97">
          <cell r="E97">
            <v>515.56</v>
          </cell>
        </row>
        <row r="98">
          <cell r="A98" t="str">
            <v>大竹县</v>
          </cell>
        </row>
        <row r="98">
          <cell r="E98">
            <v>818.31</v>
          </cell>
        </row>
        <row r="99">
          <cell r="A99" t="str">
            <v>渠县</v>
          </cell>
        </row>
        <row r="99">
          <cell r="E99">
            <v>959.05</v>
          </cell>
        </row>
        <row r="100">
          <cell r="A100" t="str">
            <v>宣汉县</v>
          </cell>
        </row>
        <row r="100">
          <cell r="E100">
            <v>855.95</v>
          </cell>
        </row>
        <row r="101">
          <cell r="A101" t="str">
            <v>万源市</v>
          </cell>
        </row>
        <row r="101">
          <cell r="E101">
            <v>401.68</v>
          </cell>
        </row>
        <row r="102">
          <cell r="A102" t="str">
            <v>开江县</v>
          </cell>
        </row>
        <row r="102">
          <cell r="E102">
            <v>415.56</v>
          </cell>
        </row>
        <row r="103">
          <cell r="A103" t="str">
            <v>平昌县</v>
          </cell>
        </row>
        <row r="103">
          <cell r="E103">
            <v>662.96</v>
          </cell>
        </row>
        <row r="104">
          <cell r="A104" t="str">
            <v>南江县</v>
          </cell>
        </row>
        <row r="104">
          <cell r="E104">
            <v>480.24</v>
          </cell>
        </row>
        <row r="105">
          <cell r="A105" t="str">
            <v>通江县</v>
          </cell>
        </row>
        <row r="105">
          <cell r="E105">
            <v>517.11</v>
          </cell>
        </row>
        <row r="106">
          <cell r="A106" t="str">
            <v>芦山县</v>
          </cell>
        </row>
        <row r="106">
          <cell r="E106">
            <v>71.37</v>
          </cell>
        </row>
        <row r="107">
          <cell r="A107" t="str">
            <v>天全县</v>
          </cell>
        </row>
        <row r="107">
          <cell r="E107">
            <v>86.07</v>
          </cell>
        </row>
        <row r="108">
          <cell r="A108" t="str">
            <v>荥经县</v>
          </cell>
        </row>
        <row r="108">
          <cell r="E108">
            <v>90.43</v>
          </cell>
        </row>
        <row r="109">
          <cell r="A109" t="str">
            <v>宝兴县</v>
          </cell>
        </row>
        <row r="109">
          <cell r="E109">
            <v>47.52</v>
          </cell>
        </row>
        <row r="110">
          <cell r="A110" t="str">
            <v>汉源县</v>
          </cell>
        </row>
        <row r="110">
          <cell r="E110">
            <v>283.69</v>
          </cell>
        </row>
        <row r="111">
          <cell r="A111" t="str">
            <v>石棉县</v>
          </cell>
        </row>
        <row r="111">
          <cell r="E111">
            <v>98.91</v>
          </cell>
        </row>
        <row r="112">
          <cell r="A112" t="str">
            <v>仁寿县</v>
          </cell>
        </row>
        <row r="112">
          <cell r="E112">
            <v>1174.89</v>
          </cell>
        </row>
        <row r="113">
          <cell r="A113" t="str">
            <v>洪雅县</v>
          </cell>
        </row>
        <row r="113">
          <cell r="E113">
            <v>208.86</v>
          </cell>
        </row>
        <row r="114">
          <cell r="A114" t="str">
            <v>丹棱县</v>
          </cell>
        </row>
        <row r="114">
          <cell r="E114">
            <v>117.07</v>
          </cell>
        </row>
        <row r="115">
          <cell r="A115" t="str">
            <v>青神县</v>
          </cell>
        </row>
        <row r="115">
          <cell r="E115">
            <v>126.56</v>
          </cell>
        </row>
        <row r="116">
          <cell r="A116" t="str">
            <v>安岳县</v>
          </cell>
        </row>
        <row r="116">
          <cell r="E116">
            <v>887.46</v>
          </cell>
        </row>
        <row r="117">
          <cell r="A117" t="str">
            <v>乐至县</v>
          </cell>
        </row>
        <row r="117">
          <cell r="E117">
            <v>443.49</v>
          </cell>
        </row>
      </sheetData>
      <sheetData sheetId="1">
        <row r="1">
          <cell r="A1" t="str">
            <v>附件2</v>
          </cell>
        </row>
        <row r="2">
          <cell r="A2" t="str">
            <v>提前下达2024年新并入基本公共卫生服务项目中央补助资金分配明细表</v>
          </cell>
        </row>
        <row r="4">
          <cell r="A4" t="str">
            <v>单位</v>
          </cell>
        </row>
        <row r="4">
          <cell r="M4" t="str">
            <v>老年健康与医养结合服务</v>
          </cell>
        </row>
        <row r="5">
          <cell r="A5" t="str">
            <v>合计</v>
          </cell>
        </row>
        <row r="5">
          <cell r="M5">
            <v>3505</v>
          </cell>
        </row>
        <row r="6">
          <cell r="A6" t="str">
            <v>省级小计</v>
          </cell>
        </row>
        <row r="6">
          <cell r="M6">
            <v>25</v>
          </cell>
        </row>
        <row r="7">
          <cell r="A7" t="str">
            <v>省卫生健康委机关</v>
          </cell>
        </row>
        <row r="7">
          <cell r="M7">
            <v>0</v>
          </cell>
        </row>
        <row r="8">
          <cell r="A8" t="str">
            <v>省卫生健康委宣教中心</v>
          </cell>
        </row>
        <row r="8">
          <cell r="M8">
            <v>0</v>
          </cell>
        </row>
        <row r="9">
          <cell r="A9" t="str">
            <v>省妇幼保健院</v>
          </cell>
        </row>
        <row r="9">
          <cell r="M9">
            <v>0</v>
          </cell>
        </row>
        <row r="10">
          <cell r="A10" t="str">
            <v>省疾病预防控制中心</v>
          </cell>
        </row>
        <row r="10">
          <cell r="M10">
            <v>0</v>
          </cell>
        </row>
        <row r="11">
          <cell r="A11" t="str">
            <v>省卫生监督执法总队</v>
          </cell>
        </row>
        <row r="11">
          <cell r="M11">
            <v>0</v>
          </cell>
        </row>
        <row r="12">
          <cell r="A12" t="str">
            <v>省人民医院</v>
          </cell>
        </row>
        <row r="12">
          <cell r="M12">
            <v>0</v>
          </cell>
        </row>
        <row r="13">
          <cell r="A13" t="str">
            <v>西南医科大学附属医院</v>
          </cell>
        </row>
        <row r="13">
          <cell r="M13">
            <v>0</v>
          </cell>
        </row>
        <row r="14">
          <cell r="A14" t="str">
            <v>川北医学院附属医院</v>
          </cell>
        </row>
        <row r="14">
          <cell r="M14">
            <v>0</v>
          </cell>
        </row>
        <row r="15">
          <cell r="A15" t="str">
            <v>省老龄健康发展中心</v>
          </cell>
        </row>
        <row r="15">
          <cell r="M15">
            <v>25</v>
          </cell>
        </row>
        <row r="16">
          <cell r="A16" t="str">
            <v>成都中医药大学附属医院</v>
          </cell>
        </row>
        <row r="16">
          <cell r="M16">
            <v>0</v>
          </cell>
        </row>
        <row r="17">
          <cell r="A17" t="str">
            <v>省骨科医院</v>
          </cell>
        </row>
        <row r="17">
          <cell r="M17">
            <v>0</v>
          </cell>
        </row>
        <row r="18">
          <cell r="A18" t="str">
            <v>四川大学华西医院</v>
          </cell>
        </row>
        <row r="18">
          <cell r="M18">
            <v>0</v>
          </cell>
        </row>
        <row r="19">
          <cell r="A19" t="str">
            <v>四川大学华西第四医院</v>
          </cell>
        </row>
        <row r="19">
          <cell r="M19">
            <v>0</v>
          </cell>
        </row>
        <row r="20">
          <cell r="A20" t="str">
            <v>省计生协会</v>
          </cell>
        </row>
        <row r="21">
          <cell r="A21" t="str">
            <v>核工业四一六医院</v>
          </cell>
        </row>
        <row r="21">
          <cell r="M21">
            <v>0</v>
          </cell>
        </row>
        <row r="22">
          <cell r="A22" t="str">
            <v>市州小计</v>
          </cell>
        </row>
        <row r="22">
          <cell r="M22">
            <v>1839.18</v>
          </cell>
        </row>
        <row r="23">
          <cell r="A23" t="str">
            <v>成都市</v>
          </cell>
        </row>
        <row r="23">
          <cell r="M23">
            <v>713.4</v>
          </cell>
        </row>
        <row r="24">
          <cell r="A24" t="str">
            <v>德阳市</v>
          </cell>
        </row>
        <row r="24">
          <cell r="M24">
            <v>55.68</v>
          </cell>
        </row>
        <row r="25">
          <cell r="A25" t="str">
            <v>绵阳市</v>
          </cell>
        </row>
        <row r="25">
          <cell r="M25">
            <v>102.66</v>
          </cell>
        </row>
        <row r="26">
          <cell r="A26" t="str">
            <v>自贡市</v>
          </cell>
        </row>
        <row r="26">
          <cell r="M26">
            <v>66.12</v>
          </cell>
        </row>
        <row r="27">
          <cell r="A27" t="str">
            <v>攀枝花市</v>
          </cell>
        </row>
        <row r="27">
          <cell r="M27">
            <v>26.1</v>
          </cell>
        </row>
        <row r="28">
          <cell r="A28" t="str">
            <v>泸州市</v>
          </cell>
        </row>
        <row r="28">
          <cell r="M28">
            <v>64.38</v>
          </cell>
        </row>
        <row r="29">
          <cell r="A29" t="str">
            <v>广元市</v>
          </cell>
        </row>
        <row r="29">
          <cell r="M29">
            <v>48.72</v>
          </cell>
        </row>
        <row r="30">
          <cell r="A30" t="str">
            <v>遂宁市</v>
          </cell>
        </row>
        <row r="30">
          <cell r="M30">
            <v>41.76</v>
          </cell>
        </row>
        <row r="31">
          <cell r="A31" t="str">
            <v>内江市</v>
          </cell>
        </row>
        <row r="31">
          <cell r="M31">
            <v>66.12</v>
          </cell>
        </row>
        <row r="32">
          <cell r="A32" t="str">
            <v>乐山市</v>
          </cell>
        </row>
        <row r="32">
          <cell r="M32">
            <v>53.94</v>
          </cell>
        </row>
        <row r="33">
          <cell r="A33" t="str">
            <v>南充市</v>
          </cell>
        </row>
        <row r="33">
          <cell r="M33">
            <v>99.18</v>
          </cell>
        </row>
        <row r="34">
          <cell r="A34" t="str">
            <v>宜宾市</v>
          </cell>
        </row>
        <row r="34">
          <cell r="M34">
            <v>81.78</v>
          </cell>
        </row>
        <row r="35">
          <cell r="A35" t="str">
            <v>广安市</v>
          </cell>
        </row>
        <row r="35">
          <cell r="M35">
            <v>40.02</v>
          </cell>
        </row>
        <row r="36">
          <cell r="A36" t="str">
            <v>达州市</v>
          </cell>
        </row>
        <row r="36">
          <cell r="M36">
            <v>92.22</v>
          </cell>
        </row>
        <row r="37">
          <cell r="A37" t="str">
            <v>巴中市</v>
          </cell>
        </row>
        <row r="37">
          <cell r="M37">
            <v>52.2</v>
          </cell>
        </row>
        <row r="38">
          <cell r="A38" t="str">
            <v>雅安市</v>
          </cell>
        </row>
        <row r="38">
          <cell r="M38">
            <v>29.58</v>
          </cell>
        </row>
        <row r="39">
          <cell r="A39" t="str">
            <v>眉山市</v>
          </cell>
        </row>
        <row r="39">
          <cell r="M39">
            <v>60.9</v>
          </cell>
        </row>
        <row r="40">
          <cell r="A40" t="str">
            <v>资阳市</v>
          </cell>
        </row>
        <row r="40">
          <cell r="M40">
            <v>53.94</v>
          </cell>
        </row>
        <row r="41">
          <cell r="A41" t="str">
            <v>阿坝州</v>
          </cell>
        </row>
        <row r="41">
          <cell r="M41">
            <v>22.62</v>
          </cell>
        </row>
        <row r="42">
          <cell r="A42" t="str">
            <v>甘孜州</v>
          </cell>
        </row>
        <row r="42">
          <cell r="M42">
            <v>15.66</v>
          </cell>
        </row>
        <row r="43">
          <cell r="A43" t="str">
            <v>凉山州</v>
          </cell>
        </row>
        <row r="43">
          <cell r="M43">
            <v>52.2</v>
          </cell>
        </row>
        <row r="44">
          <cell r="A44" t="str">
            <v>扩权县小计</v>
          </cell>
        </row>
        <row r="44">
          <cell r="M44">
            <v>1640.82</v>
          </cell>
        </row>
        <row r="45">
          <cell r="A45" t="str">
            <v>什邡市</v>
          </cell>
        </row>
        <row r="45">
          <cell r="M45">
            <v>26.1</v>
          </cell>
        </row>
        <row r="46">
          <cell r="A46" t="str">
            <v>绵竹市</v>
          </cell>
        </row>
        <row r="46">
          <cell r="M46">
            <v>24.36</v>
          </cell>
        </row>
        <row r="47">
          <cell r="A47" t="str">
            <v>广汉市</v>
          </cell>
        </row>
        <row r="47">
          <cell r="M47">
            <v>33.06</v>
          </cell>
        </row>
        <row r="48">
          <cell r="A48" t="str">
            <v>中江县</v>
          </cell>
        </row>
        <row r="48">
          <cell r="M48">
            <v>45.24</v>
          </cell>
        </row>
        <row r="49">
          <cell r="A49" t="str">
            <v>江油市</v>
          </cell>
        </row>
        <row r="49">
          <cell r="M49">
            <v>33.06</v>
          </cell>
        </row>
        <row r="50">
          <cell r="A50" t="str">
            <v>三台县</v>
          </cell>
        </row>
        <row r="50">
          <cell r="M50">
            <v>41.76</v>
          </cell>
        </row>
        <row r="51">
          <cell r="A51" t="str">
            <v>盐亭县</v>
          </cell>
        </row>
        <row r="51">
          <cell r="M51">
            <v>15.66</v>
          </cell>
        </row>
        <row r="52">
          <cell r="A52" t="str">
            <v>梓潼县</v>
          </cell>
        </row>
        <row r="52">
          <cell r="M52">
            <v>12.18</v>
          </cell>
        </row>
        <row r="53">
          <cell r="A53" t="str">
            <v>平武县</v>
          </cell>
        </row>
        <row r="53">
          <cell r="M53">
            <v>5.22</v>
          </cell>
        </row>
        <row r="54">
          <cell r="A54" t="str">
            <v>北川县</v>
          </cell>
        </row>
        <row r="54">
          <cell r="M54">
            <v>6.96</v>
          </cell>
        </row>
        <row r="55">
          <cell r="A55" t="str">
            <v>富顺县</v>
          </cell>
        </row>
        <row r="55">
          <cell r="M55">
            <v>34.8</v>
          </cell>
        </row>
        <row r="56">
          <cell r="A56" t="str">
            <v>荣县</v>
          </cell>
        </row>
        <row r="56">
          <cell r="M56">
            <v>22.62</v>
          </cell>
        </row>
        <row r="57">
          <cell r="A57" t="str">
            <v>盐边县</v>
          </cell>
        </row>
        <row r="57">
          <cell r="M57">
            <v>5.22</v>
          </cell>
        </row>
        <row r="58">
          <cell r="A58" t="str">
            <v>米易县</v>
          </cell>
        </row>
        <row r="58">
          <cell r="M58">
            <v>8.7</v>
          </cell>
        </row>
        <row r="59">
          <cell r="A59" t="str">
            <v>泸县</v>
          </cell>
        </row>
        <row r="59">
          <cell r="M59">
            <v>34.8</v>
          </cell>
        </row>
        <row r="60">
          <cell r="A60" t="str">
            <v>合江县</v>
          </cell>
        </row>
        <row r="60">
          <cell r="M60">
            <v>29.58</v>
          </cell>
        </row>
        <row r="61">
          <cell r="A61" t="str">
            <v>叙永县</v>
          </cell>
        </row>
        <row r="61">
          <cell r="M61">
            <v>27.84</v>
          </cell>
        </row>
        <row r="62">
          <cell r="A62" t="str">
            <v>古蔺县</v>
          </cell>
        </row>
        <row r="62">
          <cell r="M62">
            <v>27.84</v>
          </cell>
        </row>
        <row r="63">
          <cell r="A63" t="str">
            <v>苍溪县</v>
          </cell>
        </row>
        <row r="63">
          <cell r="M63">
            <v>22.62</v>
          </cell>
        </row>
        <row r="64">
          <cell r="A64" t="str">
            <v>剑阁县</v>
          </cell>
        </row>
        <row r="64">
          <cell r="M64">
            <v>1.74</v>
          </cell>
        </row>
        <row r="65">
          <cell r="A65" t="str">
            <v>旺苍县</v>
          </cell>
        </row>
        <row r="65">
          <cell r="M65">
            <v>15.66</v>
          </cell>
        </row>
        <row r="66">
          <cell r="A66" t="str">
            <v>青川县</v>
          </cell>
        </row>
        <row r="66">
          <cell r="M66">
            <v>6.96</v>
          </cell>
        </row>
        <row r="67">
          <cell r="A67" t="str">
            <v>射洪市</v>
          </cell>
        </row>
        <row r="67">
          <cell r="M67">
            <v>52.2</v>
          </cell>
        </row>
        <row r="68">
          <cell r="A68" t="str">
            <v>蓬溪县</v>
          </cell>
        </row>
        <row r="68">
          <cell r="M68">
            <v>20.88</v>
          </cell>
        </row>
        <row r="69">
          <cell r="A69" t="str">
            <v>大英县</v>
          </cell>
        </row>
        <row r="69">
          <cell r="M69">
            <v>19.14</v>
          </cell>
        </row>
        <row r="70">
          <cell r="A70" t="str">
            <v>威远县</v>
          </cell>
        </row>
        <row r="70">
          <cell r="M70">
            <v>31.32</v>
          </cell>
        </row>
        <row r="71">
          <cell r="A71" t="str">
            <v>资中县</v>
          </cell>
        </row>
        <row r="71">
          <cell r="M71">
            <v>43.5</v>
          </cell>
        </row>
        <row r="72">
          <cell r="A72" t="str">
            <v>隆昌市</v>
          </cell>
        </row>
        <row r="72">
          <cell r="M72">
            <v>27.84</v>
          </cell>
        </row>
        <row r="73">
          <cell r="A73" t="str">
            <v>峨眉山市</v>
          </cell>
        </row>
        <row r="73">
          <cell r="M73">
            <v>17.4</v>
          </cell>
        </row>
        <row r="74">
          <cell r="A74" t="str">
            <v>夹江县</v>
          </cell>
        </row>
        <row r="74">
          <cell r="M74">
            <v>13.92</v>
          </cell>
        </row>
        <row r="75">
          <cell r="A75" t="str">
            <v>犍为县</v>
          </cell>
        </row>
        <row r="75">
          <cell r="M75">
            <v>17.4</v>
          </cell>
        </row>
        <row r="76">
          <cell r="A76" t="str">
            <v>井研县</v>
          </cell>
        </row>
        <row r="76">
          <cell r="M76">
            <v>12.18</v>
          </cell>
        </row>
        <row r="77">
          <cell r="A77" t="str">
            <v>沐川县</v>
          </cell>
        </row>
        <row r="77">
          <cell r="M77">
            <v>10.44</v>
          </cell>
        </row>
        <row r="78">
          <cell r="A78" t="str">
            <v>峨边县</v>
          </cell>
        </row>
        <row r="78">
          <cell r="M78">
            <v>5.22</v>
          </cell>
        </row>
        <row r="79">
          <cell r="A79" t="str">
            <v>马边县</v>
          </cell>
        </row>
        <row r="79">
          <cell r="M79">
            <v>8.7</v>
          </cell>
        </row>
        <row r="80">
          <cell r="A80" t="str">
            <v>南部县</v>
          </cell>
        </row>
        <row r="80">
          <cell r="M80">
            <v>41.76</v>
          </cell>
        </row>
        <row r="81">
          <cell r="A81" t="str">
            <v>仪陇县</v>
          </cell>
        </row>
        <row r="81">
          <cell r="M81">
            <v>36.54</v>
          </cell>
        </row>
        <row r="82">
          <cell r="A82" t="str">
            <v>阆中市</v>
          </cell>
        </row>
        <row r="82">
          <cell r="M82">
            <v>34.8</v>
          </cell>
        </row>
        <row r="83">
          <cell r="A83" t="str">
            <v>西充县</v>
          </cell>
        </row>
        <row r="83">
          <cell r="M83">
            <v>20.88</v>
          </cell>
        </row>
        <row r="84">
          <cell r="A84" t="str">
            <v>蓬安县</v>
          </cell>
        </row>
        <row r="84">
          <cell r="M84">
            <v>24.36</v>
          </cell>
        </row>
        <row r="85">
          <cell r="A85" t="str">
            <v>营山县</v>
          </cell>
        </row>
        <row r="85">
          <cell r="M85">
            <v>31.32</v>
          </cell>
        </row>
        <row r="86">
          <cell r="A86" t="str">
            <v>江安县</v>
          </cell>
        </row>
        <row r="86">
          <cell r="M86">
            <v>22.62</v>
          </cell>
        </row>
        <row r="87">
          <cell r="A87" t="str">
            <v>长宁县</v>
          </cell>
        </row>
        <row r="87">
          <cell r="M87">
            <v>17.4</v>
          </cell>
        </row>
        <row r="88">
          <cell r="A88" t="str">
            <v>高县</v>
          </cell>
        </row>
        <row r="88">
          <cell r="M88">
            <v>19.14</v>
          </cell>
        </row>
        <row r="89">
          <cell r="A89" t="str">
            <v>兴文县</v>
          </cell>
        </row>
        <row r="89">
          <cell r="M89">
            <v>19.14</v>
          </cell>
        </row>
        <row r="90">
          <cell r="A90" t="str">
            <v>珙县</v>
          </cell>
        </row>
        <row r="90">
          <cell r="M90">
            <v>17.4</v>
          </cell>
        </row>
        <row r="91">
          <cell r="A91" t="str">
            <v>筠连县</v>
          </cell>
        </row>
        <row r="91">
          <cell r="M91">
            <v>17.4</v>
          </cell>
        </row>
        <row r="92">
          <cell r="A92" t="str">
            <v>屏山县</v>
          </cell>
        </row>
        <row r="92">
          <cell r="M92">
            <v>12.18</v>
          </cell>
        </row>
        <row r="93">
          <cell r="A93" t="str">
            <v>岳池县</v>
          </cell>
        </row>
        <row r="93">
          <cell r="M93">
            <v>27.84</v>
          </cell>
        </row>
        <row r="94">
          <cell r="A94" t="str">
            <v>华蓥市</v>
          </cell>
        </row>
        <row r="94">
          <cell r="M94">
            <v>13.92</v>
          </cell>
        </row>
        <row r="95">
          <cell r="A95" t="str">
            <v>邻水县</v>
          </cell>
        </row>
        <row r="95">
          <cell r="M95">
            <v>29.58</v>
          </cell>
        </row>
        <row r="96">
          <cell r="A96" t="str">
            <v>武胜县</v>
          </cell>
        </row>
        <row r="96">
          <cell r="M96">
            <v>22.62</v>
          </cell>
        </row>
        <row r="97">
          <cell r="A97" t="str">
            <v>大竹县</v>
          </cell>
        </row>
        <row r="97">
          <cell r="M97">
            <v>43.5</v>
          </cell>
        </row>
        <row r="98">
          <cell r="A98" t="str">
            <v>渠县</v>
          </cell>
        </row>
        <row r="98">
          <cell r="M98">
            <v>48.72</v>
          </cell>
        </row>
        <row r="99">
          <cell r="A99" t="str">
            <v>宣汉县</v>
          </cell>
        </row>
        <row r="99">
          <cell r="M99">
            <v>52.2</v>
          </cell>
        </row>
        <row r="100">
          <cell r="A100" t="str">
            <v>万源市</v>
          </cell>
        </row>
        <row r="100">
          <cell r="M100">
            <v>20.88</v>
          </cell>
        </row>
        <row r="101">
          <cell r="A101" t="str">
            <v>开江县</v>
          </cell>
        </row>
        <row r="101">
          <cell r="M101">
            <v>20.88</v>
          </cell>
        </row>
        <row r="102">
          <cell r="A102" t="str">
            <v>平昌县</v>
          </cell>
        </row>
        <row r="102">
          <cell r="M102">
            <v>26.1</v>
          </cell>
        </row>
        <row r="103">
          <cell r="A103" t="str">
            <v>南江县</v>
          </cell>
        </row>
        <row r="103">
          <cell r="M103">
            <v>24.36</v>
          </cell>
        </row>
        <row r="104">
          <cell r="A104" t="str">
            <v>通江县</v>
          </cell>
        </row>
        <row r="104">
          <cell r="M104">
            <v>27.84</v>
          </cell>
        </row>
        <row r="105">
          <cell r="A105" t="str">
            <v>芦山县</v>
          </cell>
        </row>
        <row r="105">
          <cell r="M105">
            <v>5.22</v>
          </cell>
        </row>
        <row r="106">
          <cell r="A106" t="str">
            <v>天全县</v>
          </cell>
        </row>
        <row r="106">
          <cell r="M106">
            <v>5.22</v>
          </cell>
        </row>
        <row r="107">
          <cell r="A107" t="str">
            <v>荥经县</v>
          </cell>
        </row>
        <row r="107">
          <cell r="M107">
            <v>5.22</v>
          </cell>
        </row>
        <row r="108">
          <cell r="A108" t="str">
            <v>宝兴县</v>
          </cell>
        </row>
        <row r="108">
          <cell r="M108">
            <v>1.74</v>
          </cell>
        </row>
        <row r="109">
          <cell r="A109" t="str">
            <v>汉源县</v>
          </cell>
        </row>
        <row r="109">
          <cell r="M109">
            <v>12.18</v>
          </cell>
        </row>
        <row r="110">
          <cell r="A110" t="str">
            <v>石棉县</v>
          </cell>
        </row>
        <row r="110">
          <cell r="M110">
            <v>5.22</v>
          </cell>
        </row>
        <row r="111">
          <cell r="A111" t="str">
            <v>仁寿县</v>
          </cell>
        </row>
        <row r="111">
          <cell r="M111">
            <v>55.68</v>
          </cell>
        </row>
        <row r="112">
          <cell r="A112" t="str">
            <v>洪雅县</v>
          </cell>
        </row>
        <row r="112">
          <cell r="M112">
            <v>15.66</v>
          </cell>
        </row>
        <row r="113">
          <cell r="A113" t="str">
            <v>丹棱县</v>
          </cell>
        </row>
        <row r="113">
          <cell r="M113">
            <v>8.7</v>
          </cell>
        </row>
        <row r="114">
          <cell r="A114" t="str">
            <v>青神县</v>
          </cell>
        </row>
        <row r="114">
          <cell r="M114">
            <v>8.7</v>
          </cell>
        </row>
        <row r="115">
          <cell r="A115" t="str">
            <v>安岳县</v>
          </cell>
        </row>
        <row r="115">
          <cell r="M115">
            <v>53.94</v>
          </cell>
        </row>
        <row r="116">
          <cell r="A116" t="str">
            <v>乐至县</v>
          </cell>
        </row>
        <row r="116">
          <cell r="M116">
            <v>27.84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19"/>
  <sheetViews>
    <sheetView workbookViewId="0">
      <pane xSplit="1" ySplit="5" topLeftCell="AK6" activePane="bottomRight" state="frozen"/>
      <selection/>
      <selection pane="topRight"/>
      <selection pane="bottomLeft"/>
      <selection pane="bottomRight" activeCell="AZ1" sqref="AZ$1:BC$1048576"/>
    </sheetView>
  </sheetViews>
  <sheetFormatPr defaultColWidth="8.75833333333333" defaultRowHeight="14.25"/>
  <cols>
    <col min="1" max="1" width="34.875" style="68" customWidth="true"/>
    <col min="2" max="2" width="16.875" style="68" customWidth="true"/>
    <col min="3" max="3" width="16.375" style="68" customWidth="true"/>
    <col min="4" max="5" width="15.2583333333333" style="68" customWidth="true"/>
    <col min="6" max="6" width="12.5" style="91" customWidth="true"/>
    <col min="7" max="7" width="10.875" style="91" customWidth="true"/>
    <col min="8" max="8" width="14" style="91"/>
    <col min="9" max="9" width="13.2583333333333" style="91" customWidth="true"/>
    <col min="13" max="13" width="11.125" customWidth="true"/>
    <col min="16" max="16" width="9.5" customWidth="true"/>
    <col min="17" max="17" width="10.375" customWidth="true"/>
    <col min="44" max="44" width="10.5"/>
    <col min="52" max="52" width="11.7583333333333"/>
    <col min="53" max="53" width="10.5"/>
  </cols>
  <sheetData>
    <row r="1" ht="13.5" spans="1:5">
      <c r="A1" s="69" t="s">
        <v>0</v>
      </c>
      <c r="B1" s="69"/>
      <c r="C1" s="69"/>
      <c r="D1" s="69"/>
      <c r="E1" s="69"/>
    </row>
    <row r="2" ht="18.75" spans="1:5">
      <c r="A2" s="70" t="s">
        <v>1</v>
      </c>
      <c r="B2" s="70"/>
      <c r="C2" s="70"/>
      <c r="D2" s="70"/>
      <c r="E2" s="70"/>
    </row>
    <row r="3" spans="1:5">
      <c r="A3" s="71"/>
      <c r="B3" s="71"/>
      <c r="C3" s="71"/>
      <c r="D3" s="71"/>
      <c r="E3" s="71"/>
    </row>
    <row r="4" ht="13.5" spans="1:55">
      <c r="A4" s="72" t="s">
        <v>2</v>
      </c>
      <c r="B4" s="113" t="s">
        <v>3</v>
      </c>
      <c r="C4" s="114"/>
      <c r="D4" s="114"/>
      <c r="E4" s="122"/>
      <c r="F4" s="95" t="s">
        <v>4</v>
      </c>
      <c r="G4" s="96"/>
      <c r="H4" s="96"/>
      <c r="I4" s="101"/>
      <c r="J4" s="95" t="s">
        <v>5</v>
      </c>
      <c r="K4" s="96"/>
      <c r="L4" s="96"/>
      <c r="M4" s="101"/>
      <c r="N4" s="113" t="s">
        <v>6</v>
      </c>
      <c r="O4" s="114"/>
      <c r="P4" s="114"/>
      <c r="Q4" s="114"/>
      <c r="R4" s="114"/>
      <c r="S4" s="122"/>
      <c r="T4" s="127" t="s">
        <v>7</v>
      </c>
      <c r="U4" s="129"/>
      <c r="V4" s="129"/>
      <c r="W4" s="129"/>
      <c r="X4" s="113" t="s">
        <v>8</v>
      </c>
      <c r="Y4" s="114"/>
      <c r="Z4" s="114"/>
      <c r="AA4" s="122"/>
      <c r="AB4" s="113" t="s">
        <v>9</v>
      </c>
      <c r="AC4" s="114"/>
      <c r="AD4" s="114"/>
      <c r="AE4" s="122"/>
      <c r="AF4" s="113" t="s">
        <v>10</v>
      </c>
      <c r="AG4" s="114"/>
      <c r="AH4" s="114"/>
      <c r="AI4" s="122"/>
      <c r="AJ4" s="113" t="s">
        <v>11</v>
      </c>
      <c r="AK4" s="114"/>
      <c r="AL4" s="114"/>
      <c r="AM4" s="122"/>
      <c r="AN4" s="113" t="s">
        <v>12</v>
      </c>
      <c r="AO4" s="114"/>
      <c r="AP4" s="114"/>
      <c r="AQ4" s="122"/>
      <c r="AR4" s="113" t="s">
        <v>13</v>
      </c>
      <c r="AS4" s="114"/>
      <c r="AT4" s="114"/>
      <c r="AU4" s="122"/>
      <c r="AV4" s="113" t="s">
        <v>14</v>
      </c>
      <c r="AW4" s="114"/>
      <c r="AX4" s="114"/>
      <c r="AY4" s="122"/>
      <c r="AZ4" s="130" t="s">
        <v>15</v>
      </c>
      <c r="BA4" s="130"/>
      <c r="BB4" s="130"/>
      <c r="BC4" s="130"/>
    </row>
    <row r="5" ht="26.1" customHeight="true" spans="1:55">
      <c r="A5" s="76"/>
      <c r="B5" s="115" t="s">
        <v>16</v>
      </c>
      <c r="C5" s="115" t="s">
        <v>17</v>
      </c>
      <c r="D5" s="116" t="s">
        <v>18</v>
      </c>
      <c r="E5" s="116" t="s">
        <v>19</v>
      </c>
      <c r="F5" s="86" t="s">
        <v>16</v>
      </c>
      <c r="G5" s="86" t="s">
        <v>17</v>
      </c>
      <c r="H5" s="87" t="s">
        <v>18</v>
      </c>
      <c r="I5" s="87" t="s">
        <v>19</v>
      </c>
      <c r="J5" s="86" t="s">
        <v>16</v>
      </c>
      <c r="K5" s="86" t="s">
        <v>17</v>
      </c>
      <c r="L5" s="87" t="s">
        <v>18</v>
      </c>
      <c r="M5" s="87" t="s">
        <v>19</v>
      </c>
      <c r="N5" s="115" t="s">
        <v>16</v>
      </c>
      <c r="O5" s="115" t="s">
        <v>17</v>
      </c>
      <c r="P5" s="126" t="s">
        <v>20</v>
      </c>
      <c r="Q5" s="126" t="s">
        <v>21</v>
      </c>
      <c r="R5" s="116" t="s">
        <v>18</v>
      </c>
      <c r="S5" s="128" t="s">
        <v>19</v>
      </c>
      <c r="T5" s="115" t="s">
        <v>16</v>
      </c>
      <c r="U5" s="115" t="s">
        <v>17</v>
      </c>
      <c r="V5" s="116" t="s">
        <v>18</v>
      </c>
      <c r="W5" s="116" t="s">
        <v>19</v>
      </c>
      <c r="X5" s="115" t="s">
        <v>16</v>
      </c>
      <c r="Y5" s="115" t="s">
        <v>17</v>
      </c>
      <c r="Z5" s="116" t="s">
        <v>18</v>
      </c>
      <c r="AA5" s="116" t="s">
        <v>19</v>
      </c>
      <c r="AB5" s="115" t="s">
        <v>16</v>
      </c>
      <c r="AC5" s="115" t="s">
        <v>17</v>
      </c>
      <c r="AD5" s="116" t="s">
        <v>18</v>
      </c>
      <c r="AE5" s="116" t="s">
        <v>19</v>
      </c>
      <c r="AF5" s="115" t="s">
        <v>16</v>
      </c>
      <c r="AG5" s="115" t="s">
        <v>17</v>
      </c>
      <c r="AH5" s="116" t="s">
        <v>18</v>
      </c>
      <c r="AI5" s="116" t="s">
        <v>19</v>
      </c>
      <c r="AJ5" s="115" t="s">
        <v>16</v>
      </c>
      <c r="AK5" s="115" t="s">
        <v>17</v>
      </c>
      <c r="AL5" s="116" t="s">
        <v>18</v>
      </c>
      <c r="AM5" s="116" t="s">
        <v>19</v>
      </c>
      <c r="AN5" s="115" t="s">
        <v>16</v>
      </c>
      <c r="AO5" s="115" t="s">
        <v>17</v>
      </c>
      <c r="AP5" s="116" t="s">
        <v>18</v>
      </c>
      <c r="AQ5" s="116" t="s">
        <v>19</v>
      </c>
      <c r="AR5" s="115" t="s">
        <v>16</v>
      </c>
      <c r="AS5" s="115" t="s">
        <v>17</v>
      </c>
      <c r="AT5" s="116" t="s">
        <v>18</v>
      </c>
      <c r="AU5" s="116" t="s">
        <v>19</v>
      </c>
      <c r="AV5" s="115" t="s">
        <v>16</v>
      </c>
      <c r="AW5" s="115" t="s">
        <v>17</v>
      </c>
      <c r="AX5" s="116" t="s">
        <v>18</v>
      </c>
      <c r="AY5" s="116" t="s">
        <v>19</v>
      </c>
      <c r="AZ5" s="115" t="s">
        <v>16</v>
      </c>
      <c r="BA5" s="115" t="s">
        <v>17</v>
      </c>
      <c r="BB5" s="116" t="s">
        <v>18</v>
      </c>
      <c r="BC5" s="116" t="s">
        <v>19</v>
      </c>
    </row>
    <row r="6" ht="13.5" spans="1:51">
      <c r="A6" s="78" t="s">
        <v>15</v>
      </c>
      <c r="B6" s="117">
        <f>C6+D6</f>
        <v>8241</v>
      </c>
      <c r="C6" s="117">
        <f>C7+C25+C47</f>
        <v>7417</v>
      </c>
      <c r="D6" s="117">
        <f>D7+D25+D47</f>
        <v>824</v>
      </c>
      <c r="E6" s="117">
        <f>E25+E47</f>
        <v>0</v>
      </c>
      <c r="F6" s="102">
        <v>4649.002</v>
      </c>
      <c r="G6" s="102">
        <v>4649.002</v>
      </c>
      <c r="H6" s="102">
        <v>-1.77635683940025e-15</v>
      </c>
      <c r="I6" s="102">
        <v>0</v>
      </c>
      <c r="J6" s="125">
        <v>74.2</v>
      </c>
      <c r="K6" s="125"/>
      <c r="L6" s="125">
        <v>74.2</v>
      </c>
      <c r="M6" s="125"/>
      <c r="N6" s="125">
        <v>6985</v>
      </c>
      <c r="O6" s="125">
        <v>6985</v>
      </c>
      <c r="P6" s="125">
        <v>3505</v>
      </c>
      <c r="Q6" s="125">
        <v>3480</v>
      </c>
      <c r="R6" s="125">
        <v>0</v>
      </c>
      <c r="S6" s="125">
        <v>0</v>
      </c>
      <c r="T6" s="125">
        <v>3500</v>
      </c>
      <c r="U6" s="125">
        <v>3500</v>
      </c>
      <c r="V6" s="125">
        <v>0</v>
      </c>
      <c r="W6" s="125">
        <v>0</v>
      </c>
      <c r="X6" s="125">
        <v>5000</v>
      </c>
      <c r="Y6" s="125">
        <v>5000</v>
      </c>
      <c r="Z6" s="125"/>
      <c r="AA6" s="125"/>
      <c r="AB6" s="125">
        <v>1904.79</v>
      </c>
      <c r="AC6" s="125">
        <v>1904.79</v>
      </c>
      <c r="AD6" s="125"/>
      <c r="AE6" s="125"/>
      <c r="AF6" s="125">
        <v>50</v>
      </c>
      <c r="AG6" s="125">
        <v>50</v>
      </c>
      <c r="AH6" s="125"/>
      <c r="AI6" s="125"/>
      <c r="AJ6" s="125">
        <v>130</v>
      </c>
      <c r="AK6" s="125">
        <v>130</v>
      </c>
      <c r="AL6" s="125"/>
      <c r="AM6" s="125"/>
      <c r="AN6" s="125">
        <v>300</v>
      </c>
      <c r="AO6" s="125">
        <v>300</v>
      </c>
      <c r="AP6" s="125"/>
      <c r="AQ6" s="125"/>
      <c r="AR6" s="125">
        <v>5432.8509</v>
      </c>
      <c r="AS6" s="125">
        <v>4927.35</v>
      </c>
      <c r="AT6" s="125">
        <v>505.5</v>
      </c>
      <c r="AU6" s="125"/>
      <c r="AV6" s="125">
        <v>1284.17</v>
      </c>
      <c r="AW6" s="125">
        <v>1663.65</v>
      </c>
      <c r="AX6" s="125">
        <v>-379.48</v>
      </c>
      <c r="AY6" s="125"/>
    </row>
    <row r="7" ht="13.5" spans="1:51">
      <c r="A7" s="78" t="s">
        <v>22</v>
      </c>
      <c r="B7" s="117">
        <f>C7+D7</f>
        <v>132</v>
      </c>
      <c r="C7" s="117">
        <v>132</v>
      </c>
      <c r="D7" s="117"/>
      <c r="E7" s="117"/>
      <c r="F7" s="102">
        <v>757.25</v>
      </c>
      <c r="G7" s="102">
        <v>757.25</v>
      </c>
      <c r="H7" s="102">
        <v>0</v>
      </c>
      <c r="I7" s="102">
        <v>0</v>
      </c>
      <c r="J7" s="125"/>
      <c r="K7" s="125"/>
      <c r="L7" s="125"/>
      <c r="M7" s="125"/>
      <c r="N7" s="125">
        <v>25</v>
      </c>
      <c r="O7" s="125">
        <v>25</v>
      </c>
      <c r="P7" s="125">
        <v>25</v>
      </c>
      <c r="Q7" s="125">
        <v>0</v>
      </c>
      <c r="R7" s="125">
        <v>0</v>
      </c>
      <c r="S7" s="125">
        <v>0</v>
      </c>
      <c r="T7" s="125"/>
      <c r="U7" s="125"/>
      <c r="V7" s="125"/>
      <c r="W7" s="125"/>
      <c r="X7" s="125">
        <v>0</v>
      </c>
      <c r="Y7" s="125">
        <v>0</v>
      </c>
      <c r="Z7" s="125"/>
      <c r="AA7" s="125"/>
      <c r="AB7" s="125">
        <v>1904.79</v>
      </c>
      <c r="AC7" s="125">
        <v>1904.79</v>
      </c>
      <c r="AD7" s="125"/>
      <c r="AE7" s="125"/>
      <c r="AF7" s="125">
        <v>50</v>
      </c>
      <c r="AG7" s="125">
        <v>50</v>
      </c>
      <c r="AH7" s="125"/>
      <c r="AI7" s="125"/>
      <c r="AJ7" s="125">
        <v>130</v>
      </c>
      <c r="AK7" s="125">
        <v>130</v>
      </c>
      <c r="AL7" s="125"/>
      <c r="AM7" s="125"/>
      <c r="AN7" s="125">
        <v>300</v>
      </c>
      <c r="AO7" s="125">
        <v>300</v>
      </c>
      <c r="AP7" s="125"/>
      <c r="AQ7" s="125"/>
      <c r="AR7" s="125"/>
      <c r="AS7" s="125"/>
      <c r="AT7" s="125"/>
      <c r="AU7" s="125"/>
      <c r="AV7" s="125">
        <v>86.62</v>
      </c>
      <c r="AW7" s="125">
        <v>122.44</v>
      </c>
      <c r="AX7" s="125">
        <v>-35.82</v>
      </c>
      <c r="AY7" s="125"/>
    </row>
    <row r="8" ht="13.5" spans="1:55">
      <c r="A8" s="79" t="s">
        <v>23</v>
      </c>
      <c r="B8" s="118">
        <f>C8+D8</f>
        <v>132</v>
      </c>
      <c r="C8" s="118">
        <v>132</v>
      </c>
      <c r="D8" s="118"/>
      <c r="E8" s="118"/>
      <c r="F8" s="102">
        <v>624.25</v>
      </c>
      <c r="G8" s="102">
        <v>624.25</v>
      </c>
      <c r="H8" s="102">
        <v>0</v>
      </c>
      <c r="I8" s="102">
        <v>0</v>
      </c>
      <c r="J8" s="125"/>
      <c r="K8" s="125"/>
      <c r="L8" s="125"/>
      <c r="M8" s="125"/>
      <c r="N8" s="125"/>
      <c r="O8" s="125"/>
      <c r="P8" s="125">
        <v>0</v>
      </c>
      <c r="Q8" s="125">
        <v>0</v>
      </c>
      <c r="R8" s="125"/>
      <c r="S8" s="125"/>
      <c r="T8" s="125">
        <v>341</v>
      </c>
      <c r="U8" s="125">
        <v>350</v>
      </c>
      <c r="V8" s="125">
        <v>-9</v>
      </c>
      <c r="W8" s="125">
        <v>-9</v>
      </c>
      <c r="X8" s="125">
        <v>0</v>
      </c>
      <c r="Y8" s="125">
        <v>0</v>
      </c>
      <c r="Z8" s="125"/>
      <c r="AA8" s="125"/>
      <c r="AB8" s="125">
        <v>0</v>
      </c>
      <c r="AC8" s="125">
        <v>0</v>
      </c>
      <c r="AD8" s="125"/>
      <c r="AE8" s="125"/>
      <c r="AF8" s="125">
        <v>0</v>
      </c>
      <c r="AG8" s="125">
        <v>0</v>
      </c>
      <c r="AH8" s="125"/>
      <c r="AI8" s="125"/>
      <c r="AJ8" s="125">
        <v>130</v>
      </c>
      <c r="AK8" s="125">
        <v>130</v>
      </c>
      <c r="AL8" s="125"/>
      <c r="AM8" s="125"/>
      <c r="AN8" s="125">
        <v>57</v>
      </c>
      <c r="AO8" s="125">
        <v>57</v>
      </c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>
        <f t="shared" ref="AZ8:AZ71" si="0">B8+F8+J8+P8+T8+X8+AB8+AF8+AJ8+AN8+AR8+AV8</f>
        <v>1284.25</v>
      </c>
      <c r="BA8">
        <f>C8+G8+K8+P8+U8+Y8+AC8+AG8+AK8+AO8+AS8+AW8</f>
        <v>1293.25</v>
      </c>
      <c r="BB8">
        <f>D8+H8+L8+R8+V8+Z8+AD8+AH8+AL8+AP8+AT8+AX8</f>
        <v>-9</v>
      </c>
      <c r="BC8">
        <f>E8+I8+M8+S8+W8+AA8+AE8+AI8+AM8+AQ8+AU8+AY8</f>
        <v>-9</v>
      </c>
    </row>
    <row r="9" ht="13.5" spans="1:55">
      <c r="A9" s="79" t="s">
        <v>24</v>
      </c>
      <c r="B9" s="117"/>
      <c r="C9" s="117"/>
      <c r="D9" s="117"/>
      <c r="E9" s="117"/>
      <c r="F9" s="102">
        <v>20</v>
      </c>
      <c r="G9" s="102">
        <v>20</v>
      </c>
      <c r="H9" s="102">
        <v>0</v>
      </c>
      <c r="I9" s="102">
        <v>0</v>
      </c>
      <c r="J9" s="125"/>
      <c r="K9" s="125"/>
      <c r="L9" s="125"/>
      <c r="M9" s="125"/>
      <c r="N9" s="125"/>
      <c r="O9" s="125"/>
      <c r="P9" s="125">
        <v>0</v>
      </c>
      <c r="Q9" s="125">
        <v>0</v>
      </c>
      <c r="R9" s="125"/>
      <c r="S9" s="125"/>
      <c r="T9" s="125">
        <v>0</v>
      </c>
      <c r="U9" s="125">
        <v>0</v>
      </c>
      <c r="V9" s="125">
        <v>0</v>
      </c>
      <c r="W9" s="125">
        <v>0</v>
      </c>
      <c r="X9" s="125">
        <v>0</v>
      </c>
      <c r="Y9" s="125">
        <v>0</v>
      </c>
      <c r="Z9" s="125"/>
      <c r="AA9" s="125"/>
      <c r="AB9" s="125">
        <v>0</v>
      </c>
      <c r="AC9" s="125">
        <v>0</v>
      </c>
      <c r="AD9" s="125"/>
      <c r="AE9" s="125"/>
      <c r="AF9" s="125">
        <v>0</v>
      </c>
      <c r="AG9" s="125">
        <v>0</v>
      </c>
      <c r="AH9" s="125"/>
      <c r="AI9" s="125"/>
      <c r="AJ9" s="125">
        <v>0</v>
      </c>
      <c r="AK9" s="125">
        <v>0</v>
      </c>
      <c r="AL9" s="125"/>
      <c r="AM9" s="125"/>
      <c r="AN9" s="125">
        <v>243</v>
      </c>
      <c r="AO9" s="125">
        <v>243</v>
      </c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>
        <f t="shared" si="0"/>
        <v>263</v>
      </c>
      <c r="BA9">
        <f t="shared" ref="BA9:BA40" si="1">C9+G9+K9+P9+U9+Y9+AC9+AG9+AK9+AO9+AS9+AW9</f>
        <v>263</v>
      </c>
      <c r="BB9">
        <f t="shared" ref="BB9:BB40" si="2">D9+H9+L9+R9+V9+Z9+AD9+AH9+AL9+AP9+AT9+AX9</f>
        <v>0</v>
      </c>
      <c r="BC9">
        <f t="shared" ref="BC9:BC40" si="3">E9+I9+M9+S9+W9+AA9+AE9+AI9+AM9+AQ9+AU9+AY9</f>
        <v>0</v>
      </c>
    </row>
    <row r="10" ht="13.5" spans="1:55">
      <c r="A10" s="79" t="s">
        <v>25</v>
      </c>
      <c r="B10" s="117"/>
      <c r="C10" s="117"/>
      <c r="D10" s="117"/>
      <c r="E10" s="117"/>
      <c r="F10" s="102">
        <v>30</v>
      </c>
      <c r="G10" s="102">
        <v>30</v>
      </c>
      <c r="H10" s="102">
        <v>0</v>
      </c>
      <c r="I10" s="102">
        <v>0</v>
      </c>
      <c r="J10" s="125"/>
      <c r="K10" s="125"/>
      <c r="L10" s="125"/>
      <c r="M10" s="125"/>
      <c r="N10" s="125"/>
      <c r="O10" s="125"/>
      <c r="P10" s="125">
        <v>0</v>
      </c>
      <c r="Q10" s="125">
        <v>0</v>
      </c>
      <c r="R10" s="125"/>
      <c r="S10" s="125"/>
      <c r="T10" s="125"/>
      <c r="U10" s="125"/>
      <c r="V10" s="125"/>
      <c r="W10" s="125"/>
      <c r="X10" s="125">
        <v>0</v>
      </c>
      <c r="Y10" s="125">
        <v>0</v>
      </c>
      <c r="Z10" s="125"/>
      <c r="AA10" s="125"/>
      <c r="AB10" s="125">
        <v>0</v>
      </c>
      <c r="AC10" s="125">
        <v>0</v>
      </c>
      <c r="AD10" s="125"/>
      <c r="AE10" s="125"/>
      <c r="AF10" s="125">
        <v>0</v>
      </c>
      <c r="AG10" s="125">
        <v>0</v>
      </c>
      <c r="AH10" s="125"/>
      <c r="AI10" s="125"/>
      <c r="AJ10" s="125">
        <v>0</v>
      </c>
      <c r="AK10" s="125">
        <v>0</v>
      </c>
      <c r="AL10" s="125"/>
      <c r="AM10" s="125"/>
      <c r="AN10" s="125">
        <v>0</v>
      </c>
      <c r="AO10" s="125">
        <v>0</v>
      </c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>
        <f t="shared" si="0"/>
        <v>30</v>
      </c>
      <c r="BA10">
        <f t="shared" si="1"/>
        <v>30</v>
      </c>
      <c r="BB10">
        <f t="shared" si="2"/>
        <v>0</v>
      </c>
      <c r="BC10">
        <f t="shared" si="3"/>
        <v>0</v>
      </c>
    </row>
    <row r="11" ht="13.5" spans="1:55">
      <c r="A11" s="79" t="s">
        <v>26</v>
      </c>
      <c r="B11" s="117"/>
      <c r="C11" s="117"/>
      <c r="D11" s="117"/>
      <c r="E11" s="117"/>
      <c r="F11" s="102">
        <v>83</v>
      </c>
      <c r="G11" s="102">
        <v>83</v>
      </c>
      <c r="H11" s="102">
        <v>0</v>
      </c>
      <c r="I11" s="102">
        <v>0</v>
      </c>
      <c r="J11" s="125"/>
      <c r="K11" s="125"/>
      <c r="L11" s="125"/>
      <c r="M11" s="125"/>
      <c r="N11" s="125"/>
      <c r="O11" s="125"/>
      <c r="P11" s="125">
        <v>0</v>
      </c>
      <c r="Q11" s="125">
        <v>0</v>
      </c>
      <c r="R11" s="125"/>
      <c r="S11" s="125"/>
      <c r="T11" s="125">
        <v>114</v>
      </c>
      <c r="U11" s="125">
        <v>120</v>
      </c>
      <c r="V11" s="125">
        <v>-6</v>
      </c>
      <c r="W11" s="125">
        <v>-6</v>
      </c>
      <c r="X11" s="125">
        <v>0</v>
      </c>
      <c r="Y11" s="125">
        <v>0</v>
      </c>
      <c r="Z11" s="125"/>
      <c r="AA11" s="125"/>
      <c r="AB11" s="125">
        <v>0</v>
      </c>
      <c r="AC11" s="125">
        <v>0</v>
      </c>
      <c r="AD11" s="125"/>
      <c r="AE11" s="125"/>
      <c r="AF11" s="125">
        <v>0</v>
      </c>
      <c r="AG11" s="125">
        <v>0</v>
      </c>
      <c r="AH11" s="125"/>
      <c r="AI11" s="125"/>
      <c r="AJ11" s="125">
        <v>0</v>
      </c>
      <c r="AK11" s="125">
        <v>0</v>
      </c>
      <c r="AL11" s="125"/>
      <c r="AM11" s="125"/>
      <c r="AN11" s="125">
        <v>0</v>
      </c>
      <c r="AO11" s="125">
        <v>0</v>
      </c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>
        <f t="shared" si="0"/>
        <v>197</v>
      </c>
      <c r="BA11">
        <f t="shared" si="1"/>
        <v>203</v>
      </c>
      <c r="BB11">
        <f t="shared" si="2"/>
        <v>-6</v>
      </c>
      <c r="BC11">
        <f t="shared" si="3"/>
        <v>-6</v>
      </c>
    </row>
    <row r="12" ht="13.5" spans="1:55">
      <c r="A12" s="79" t="s">
        <v>27</v>
      </c>
      <c r="B12" s="117"/>
      <c r="C12" s="117"/>
      <c r="D12" s="117"/>
      <c r="E12" s="117"/>
      <c r="F12" s="102"/>
      <c r="G12" s="102"/>
      <c r="H12" s="102"/>
      <c r="I12" s="102"/>
      <c r="J12" s="125">
        <v>74.2</v>
      </c>
      <c r="K12" s="125"/>
      <c r="L12" s="125">
        <v>74.2</v>
      </c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>
        <f t="shared" si="0"/>
        <v>74.2</v>
      </c>
      <c r="BA12">
        <f t="shared" si="1"/>
        <v>0</v>
      </c>
      <c r="BB12">
        <f t="shared" si="2"/>
        <v>74.2</v>
      </c>
      <c r="BC12">
        <f t="shared" si="3"/>
        <v>0</v>
      </c>
    </row>
    <row r="13" ht="13.5" spans="1:55">
      <c r="A13" s="79" t="s">
        <v>28</v>
      </c>
      <c r="B13" s="117"/>
      <c r="C13" s="117"/>
      <c r="D13" s="117"/>
      <c r="E13" s="117"/>
      <c r="F13" s="102"/>
      <c r="G13" s="102"/>
      <c r="H13" s="102"/>
      <c r="I13" s="102"/>
      <c r="J13" s="125"/>
      <c r="K13" s="125"/>
      <c r="L13" s="125"/>
      <c r="M13" s="125"/>
      <c r="N13" s="125">
        <v>25</v>
      </c>
      <c r="O13" s="125">
        <v>25</v>
      </c>
      <c r="P13" s="125">
        <v>25</v>
      </c>
      <c r="Q13" s="125">
        <v>0</v>
      </c>
      <c r="R13" s="125">
        <v>0</v>
      </c>
      <c r="S13" s="125">
        <v>0</v>
      </c>
      <c r="T13" s="125">
        <v>0</v>
      </c>
      <c r="U13" s="125">
        <v>0</v>
      </c>
      <c r="V13" s="125">
        <v>0</v>
      </c>
      <c r="W13" s="125">
        <v>0</v>
      </c>
      <c r="X13" s="125">
        <v>0</v>
      </c>
      <c r="Y13" s="125">
        <v>0</v>
      </c>
      <c r="Z13" s="125"/>
      <c r="AA13" s="125"/>
      <c r="AB13" s="125">
        <v>0</v>
      </c>
      <c r="AC13" s="125">
        <v>0</v>
      </c>
      <c r="AD13" s="125"/>
      <c r="AE13" s="125"/>
      <c r="AF13" s="125">
        <v>0</v>
      </c>
      <c r="AG13" s="125">
        <v>0</v>
      </c>
      <c r="AH13" s="125"/>
      <c r="AI13" s="125"/>
      <c r="AJ13" s="125">
        <v>0</v>
      </c>
      <c r="AK13" s="125">
        <v>0</v>
      </c>
      <c r="AL13" s="125"/>
      <c r="AM13" s="125"/>
      <c r="AN13" s="125">
        <v>0</v>
      </c>
      <c r="AO13" s="125">
        <v>0</v>
      </c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>
        <f t="shared" si="0"/>
        <v>25</v>
      </c>
      <c r="BA13">
        <f t="shared" si="1"/>
        <v>25</v>
      </c>
      <c r="BB13">
        <f t="shared" si="2"/>
        <v>0</v>
      </c>
      <c r="BC13">
        <f t="shared" si="3"/>
        <v>0</v>
      </c>
    </row>
    <row r="14" ht="13.5" spans="1:55">
      <c r="A14" s="79" t="s">
        <v>29</v>
      </c>
      <c r="B14" s="117"/>
      <c r="C14" s="117"/>
      <c r="D14" s="117"/>
      <c r="E14" s="117"/>
      <c r="F14" s="102"/>
      <c r="G14" s="102"/>
      <c r="H14" s="102"/>
      <c r="I14" s="102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>
        <v>0</v>
      </c>
      <c r="U14" s="125">
        <v>0</v>
      </c>
      <c r="V14" s="125">
        <v>0</v>
      </c>
      <c r="W14" s="125">
        <v>0</v>
      </c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>
        <f t="shared" si="0"/>
        <v>0</v>
      </c>
      <c r="BA14">
        <f t="shared" si="1"/>
        <v>0</v>
      </c>
      <c r="BB14">
        <f t="shared" si="2"/>
        <v>0</v>
      </c>
      <c r="BC14">
        <f t="shared" si="3"/>
        <v>0</v>
      </c>
    </row>
    <row r="15" ht="13.5" spans="1:55">
      <c r="A15" s="79" t="s">
        <v>30</v>
      </c>
      <c r="B15" s="117"/>
      <c r="C15" s="117"/>
      <c r="D15" s="117"/>
      <c r="E15" s="117"/>
      <c r="F15" s="102"/>
      <c r="G15" s="102"/>
      <c r="H15" s="102"/>
      <c r="I15" s="102"/>
      <c r="J15" s="125"/>
      <c r="K15" s="125"/>
      <c r="L15" s="125"/>
      <c r="M15" s="125"/>
      <c r="N15" s="125"/>
      <c r="O15" s="125"/>
      <c r="P15" s="125">
        <v>0</v>
      </c>
      <c r="Q15" s="125">
        <v>0</v>
      </c>
      <c r="R15" s="125"/>
      <c r="S15" s="125"/>
      <c r="T15" s="125">
        <v>0</v>
      </c>
      <c r="U15" s="125">
        <v>0</v>
      </c>
      <c r="V15" s="125">
        <v>0</v>
      </c>
      <c r="W15" s="125">
        <v>0</v>
      </c>
      <c r="X15" s="125">
        <v>0</v>
      </c>
      <c r="Y15" s="125">
        <v>0</v>
      </c>
      <c r="Z15" s="125"/>
      <c r="AA15" s="125"/>
      <c r="AB15" s="125">
        <v>0</v>
      </c>
      <c r="AC15" s="125">
        <v>0</v>
      </c>
      <c r="AD15" s="125"/>
      <c r="AE15" s="125"/>
      <c r="AF15" s="125">
        <v>0</v>
      </c>
      <c r="AG15" s="125">
        <v>0</v>
      </c>
      <c r="AH15" s="125"/>
      <c r="AI15" s="125"/>
      <c r="AJ15" s="125">
        <v>0</v>
      </c>
      <c r="AK15" s="125">
        <v>0</v>
      </c>
      <c r="AL15" s="125"/>
      <c r="AM15" s="125"/>
      <c r="AN15" s="125">
        <v>0</v>
      </c>
      <c r="AO15" s="125">
        <v>0</v>
      </c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>
        <f t="shared" si="0"/>
        <v>0</v>
      </c>
      <c r="BA15">
        <f t="shared" si="1"/>
        <v>0</v>
      </c>
      <c r="BB15">
        <f t="shared" si="2"/>
        <v>0</v>
      </c>
      <c r="BC15">
        <f t="shared" si="3"/>
        <v>0</v>
      </c>
    </row>
    <row r="16" ht="13.5" spans="1:55">
      <c r="A16" s="79" t="s">
        <v>31</v>
      </c>
      <c r="B16" s="117"/>
      <c r="C16" s="117"/>
      <c r="D16" s="117"/>
      <c r="E16" s="117"/>
      <c r="F16" s="102"/>
      <c r="G16" s="102"/>
      <c r="H16" s="102"/>
      <c r="I16" s="102"/>
      <c r="J16" s="125"/>
      <c r="K16" s="125"/>
      <c r="L16" s="125"/>
      <c r="M16" s="125"/>
      <c r="N16" s="125"/>
      <c r="O16" s="125"/>
      <c r="P16" s="125">
        <v>0</v>
      </c>
      <c r="Q16" s="125">
        <v>0</v>
      </c>
      <c r="R16" s="125"/>
      <c r="S16" s="125"/>
      <c r="T16" s="125"/>
      <c r="U16" s="125"/>
      <c r="V16" s="125"/>
      <c r="W16" s="125"/>
      <c r="X16" s="125">
        <v>0</v>
      </c>
      <c r="Y16" s="125">
        <v>0</v>
      </c>
      <c r="Z16" s="125"/>
      <c r="AA16" s="125"/>
      <c r="AB16" s="125">
        <v>1904.79</v>
      </c>
      <c r="AC16" s="125">
        <v>1904.79</v>
      </c>
      <c r="AD16" s="125"/>
      <c r="AE16" s="125"/>
      <c r="AF16" s="125">
        <v>0</v>
      </c>
      <c r="AG16" s="125">
        <v>0</v>
      </c>
      <c r="AH16" s="125"/>
      <c r="AI16" s="125"/>
      <c r="AJ16" s="125">
        <v>0</v>
      </c>
      <c r="AK16" s="125">
        <v>0</v>
      </c>
      <c r="AL16" s="125"/>
      <c r="AM16" s="125"/>
      <c r="AN16" s="125">
        <v>0</v>
      </c>
      <c r="AO16" s="125">
        <v>0</v>
      </c>
      <c r="AP16" s="125"/>
      <c r="AQ16" s="125"/>
      <c r="AR16" s="125"/>
      <c r="AS16" s="125"/>
      <c r="AT16" s="125"/>
      <c r="AU16" s="125"/>
      <c r="AV16" s="125">
        <v>86.62</v>
      </c>
      <c r="AW16" s="125">
        <v>122.44</v>
      </c>
      <c r="AX16" s="125">
        <v>-35.82</v>
      </c>
      <c r="AY16" s="125"/>
      <c r="AZ16">
        <f t="shared" si="0"/>
        <v>1991.41</v>
      </c>
      <c r="BA16">
        <f t="shared" si="1"/>
        <v>2027.23</v>
      </c>
      <c r="BB16">
        <f t="shared" si="2"/>
        <v>-35.82</v>
      </c>
      <c r="BC16">
        <f t="shared" si="3"/>
        <v>0</v>
      </c>
    </row>
    <row r="17" ht="13.5" spans="1:55">
      <c r="A17" s="79" t="s">
        <v>32</v>
      </c>
      <c r="B17" s="117"/>
      <c r="C17" s="117"/>
      <c r="D17" s="117"/>
      <c r="E17" s="117"/>
      <c r="F17" s="102"/>
      <c r="G17" s="102"/>
      <c r="H17" s="102"/>
      <c r="I17" s="102"/>
      <c r="J17" s="125"/>
      <c r="K17" s="125"/>
      <c r="L17" s="125"/>
      <c r="M17" s="125"/>
      <c r="N17" s="125"/>
      <c r="O17" s="125"/>
      <c r="P17" s="125">
        <v>0</v>
      </c>
      <c r="Q17" s="125">
        <v>0</v>
      </c>
      <c r="R17" s="125"/>
      <c r="S17" s="125"/>
      <c r="T17" s="125">
        <v>960</v>
      </c>
      <c r="U17" s="125">
        <v>960</v>
      </c>
      <c r="V17" s="125">
        <v>0</v>
      </c>
      <c r="W17" s="125">
        <v>0</v>
      </c>
      <c r="X17" s="125">
        <v>0</v>
      </c>
      <c r="Y17" s="125">
        <v>0</v>
      </c>
      <c r="Z17" s="125"/>
      <c r="AA17" s="125"/>
      <c r="AB17" s="125">
        <v>0</v>
      </c>
      <c r="AC17" s="125">
        <v>0</v>
      </c>
      <c r="AD17" s="125"/>
      <c r="AE17" s="125"/>
      <c r="AF17" s="125">
        <v>0</v>
      </c>
      <c r="AG17" s="125">
        <v>0</v>
      </c>
      <c r="AH17" s="125"/>
      <c r="AI17" s="125"/>
      <c r="AJ17" s="125">
        <v>0</v>
      </c>
      <c r="AK17" s="125">
        <v>0</v>
      </c>
      <c r="AL17" s="125"/>
      <c r="AM17" s="125"/>
      <c r="AN17" s="125">
        <v>0</v>
      </c>
      <c r="AO17" s="125">
        <v>0</v>
      </c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>
        <f t="shared" si="0"/>
        <v>960</v>
      </c>
      <c r="BA17">
        <f t="shared" si="1"/>
        <v>960</v>
      </c>
      <c r="BB17">
        <f t="shared" si="2"/>
        <v>0</v>
      </c>
      <c r="BC17">
        <f t="shared" si="3"/>
        <v>0</v>
      </c>
    </row>
    <row r="18" ht="13.5" spans="1:55">
      <c r="A18" s="79" t="s">
        <v>33</v>
      </c>
      <c r="B18" s="117"/>
      <c r="C18" s="117"/>
      <c r="D18" s="117"/>
      <c r="E18" s="117"/>
      <c r="F18" s="102"/>
      <c r="G18" s="102"/>
      <c r="H18" s="102"/>
      <c r="I18" s="102"/>
      <c r="J18" s="125"/>
      <c r="K18" s="125"/>
      <c r="L18" s="125"/>
      <c r="M18" s="125"/>
      <c r="N18" s="125"/>
      <c r="O18" s="125"/>
      <c r="P18" s="125">
        <v>0</v>
      </c>
      <c r="Q18" s="125">
        <v>0</v>
      </c>
      <c r="R18" s="125"/>
      <c r="S18" s="125"/>
      <c r="T18" s="125">
        <v>80</v>
      </c>
      <c r="U18" s="125">
        <v>80</v>
      </c>
      <c r="V18" s="125">
        <v>0</v>
      </c>
      <c r="W18" s="125">
        <v>0</v>
      </c>
      <c r="X18" s="125">
        <v>0</v>
      </c>
      <c r="Y18" s="125">
        <v>0</v>
      </c>
      <c r="Z18" s="125"/>
      <c r="AA18" s="125"/>
      <c r="AB18" s="125">
        <v>0</v>
      </c>
      <c r="AC18" s="125">
        <v>0</v>
      </c>
      <c r="AD18" s="125"/>
      <c r="AE18" s="125"/>
      <c r="AF18" s="125">
        <v>0</v>
      </c>
      <c r="AG18" s="125">
        <v>0</v>
      </c>
      <c r="AH18" s="125"/>
      <c r="AI18" s="125"/>
      <c r="AJ18" s="125">
        <v>0</v>
      </c>
      <c r="AK18" s="125">
        <v>0</v>
      </c>
      <c r="AL18" s="125"/>
      <c r="AM18" s="125"/>
      <c r="AN18" s="125">
        <v>0</v>
      </c>
      <c r="AO18" s="125">
        <v>0</v>
      </c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>
        <f t="shared" si="0"/>
        <v>80</v>
      </c>
      <c r="BA18">
        <f t="shared" si="1"/>
        <v>80</v>
      </c>
      <c r="BB18">
        <f t="shared" si="2"/>
        <v>0</v>
      </c>
      <c r="BC18">
        <f t="shared" si="3"/>
        <v>0</v>
      </c>
    </row>
    <row r="19" ht="13.5" spans="1:55">
      <c r="A19" s="79" t="s">
        <v>34</v>
      </c>
      <c r="B19" s="117"/>
      <c r="C19" s="117"/>
      <c r="D19" s="117"/>
      <c r="E19" s="117"/>
      <c r="F19" s="102"/>
      <c r="G19" s="102"/>
      <c r="H19" s="102"/>
      <c r="I19" s="102"/>
      <c r="J19" s="125"/>
      <c r="K19" s="125"/>
      <c r="L19" s="125"/>
      <c r="M19" s="125"/>
      <c r="N19" s="125"/>
      <c r="O19" s="125"/>
      <c r="P19" s="125">
        <v>0</v>
      </c>
      <c r="Q19" s="125">
        <v>0</v>
      </c>
      <c r="R19" s="125"/>
      <c r="S19" s="125"/>
      <c r="T19" s="125">
        <v>80</v>
      </c>
      <c r="U19" s="125">
        <v>80</v>
      </c>
      <c r="V19" s="125">
        <v>0</v>
      </c>
      <c r="W19" s="125">
        <v>0</v>
      </c>
      <c r="X19" s="125">
        <v>0</v>
      </c>
      <c r="Y19" s="125">
        <v>0</v>
      </c>
      <c r="Z19" s="125"/>
      <c r="AA19" s="125"/>
      <c r="AB19" s="125">
        <v>0</v>
      </c>
      <c r="AC19" s="125">
        <v>0</v>
      </c>
      <c r="AD19" s="125"/>
      <c r="AE19" s="125"/>
      <c r="AF19" s="125">
        <v>0</v>
      </c>
      <c r="AG19" s="125">
        <v>0</v>
      </c>
      <c r="AH19" s="125"/>
      <c r="AI19" s="125"/>
      <c r="AJ19" s="125">
        <v>0</v>
      </c>
      <c r="AK19" s="125">
        <v>0</v>
      </c>
      <c r="AL19" s="125"/>
      <c r="AM19" s="125"/>
      <c r="AN19" s="125">
        <v>0</v>
      </c>
      <c r="AO19" s="125">
        <v>0</v>
      </c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>
        <f t="shared" si="0"/>
        <v>80</v>
      </c>
      <c r="BA19">
        <f t="shared" si="1"/>
        <v>80</v>
      </c>
      <c r="BB19">
        <f t="shared" si="2"/>
        <v>0</v>
      </c>
      <c r="BC19">
        <f t="shared" si="3"/>
        <v>0</v>
      </c>
    </row>
    <row r="20" ht="13.5" spans="1:55">
      <c r="A20" s="79" t="s">
        <v>35</v>
      </c>
      <c r="B20" s="117"/>
      <c r="C20" s="117"/>
      <c r="D20" s="117"/>
      <c r="E20" s="117"/>
      <c r="F20" s="102"/>
      <c r="G20" s="102"/>
      <c r="H20" s="102"/>
      <c r="I20" s="102"/>
      <c r="J20" s="125"/>
      <c r="K20" s="125"/>
      <c r="L20" s="125"/>
      <c r="M20" s="125"/>
      <c r="N20" s="125"/>
      <c r="O20" s="125"/>
      <c r="P20" s="125">
        <v>0</v>
      </c>
      <c r="Q20" s="125">
        <v>0</v>
      </c>
      <c r="R20" s="125"/>
      <c r="S20" s="125"/>
      <c r="T20" s="125">
        <v>80</v>
      </c>
      <c r="U20" s="125">
        <v>80</v>
      </c>
      <c r="V20" s="125">
        <v>0</v>
      </c>
      <c r="W20" s="125">
        <v>0</v>
      </c>
      <c r="X20" s="125">
        <v>0</v>
      </c>
      <c r="Y20" s="125">
        <v>0</v>
      </c>
      <c r="Z20" s="125"/>
      <c r="AA20" s="125"/>
      <c r="AB20" s="125">
        <v>0</v>
      </c>
      <c r="AC20" s="125">
        <v>0</v>
      </c>
      <c r="AD20" s="125"/>
      <c r="AE20" s="125"/>
      <c r="AF20" s="125">
        <v>0</v>
      </c>
      <c r="AG20" s="125">
        <v>0</v>
      </c>
      <c r="AH20" s="125"/>
      <c r="AI20" s="125"/>
      <c r="AJ20" s="125">
        <v>0</v>
      </c>
      <c r="AK20" s="125">
        <v>0</v>
      </c>
      <c r="AL20" s="125"/>
      <c r="AM20" s="125"/>
      <c r="AN20" s="125">
        <v>0</v>
      </c>
      <c r="AO20" s="125">
        <v>0</v>
      </c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>
        <f t="shared" si="0"/>
        <v>80</v>
      </c>
      <c r="BA20">
        <f t="shared" si="1"/>
        <v>80</v>
      </c>
      <c r="BB20">
        <f t="shared" si="2"/>
        <v>0</v>
      </c>
      <c r="BC20">
        <f t="shared" si="3"/>
        <v>0</v>
      </c>
    </row>
    <row r="21" ht="13.5" spans="1:55">
      <c r="A21" s="79" t="s">
        <v>36</v>
      </c>
      <c r="B21" s="117"/>
      <c r="C21" s="117"/>
      <c r="D21" s="117"/>
      <c r="E21" s="117"/>
      <c r="F21" s="102"/>
      <c r="G21" s="102"/>
      <c r="H21" s="102"/>
      <c r="I21" s="102"/>
      <c r="J21" s="125"/>
      <c r="K21" s="125"/>
      <c r="L21" s="125"/>
      <c r="M21" s="125"/>
      <c r="N21" s="125"/>
      <c r="O21" s="125"/>
      <c r="P21" s="125">
        <v>0</v>
      </c>
      <c r="Q21" s="125">
        <v>0</v>
      </c>
      <c r="R21" s="125"/>
      <c r="S21" s="125"/>
      <c r="T21" s="125">
        <v>120</v>
      </c>
      <c r="U21" s="125">
        <v>120</v>
      </c>
      <c r="V21" s="125">
        <v>0</v>
      </c>
      <c r="W21" s="125">
        <v>0</v>
      </c>
      <c r="X21" s="125">
        <v>0</v>
      </c>
      <c r="Y21" s="125">
        <v>0</v>
      </c>
      <c r="Z21" s="125"/>
      <c r="AA21" s="125"/>
      <c r="AB21" s="125">
        <v>0</v>
      </c>
      <c r="AC21" s="125">
        <v>0</v>
      </c>
      <c r="AD21" s="125"/>
      <c r="AE21" s="125"/>
      <c r="AF21" s="125">
        <v>0</v>
      </c>
      <c r="AG21" s="125">
        <v>0</v>
      </c>
      <c r="AH21" s="125"/>
      <c r="AI21" s="125"/>
      <c r="AJ21" s="125">
        <v>0</v>
      </c>
      <c r="AK21" s="125">
        <v>0</v>
      </c>
      <c r="AL21" s="125"/>
      <c r="AM21" s="125"/>
      <c r="AN21" s="125">
        <v>0</v>
      </c>
      <c r="AO21" s="125">
        <v>0</v>
      </c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>
        <f t="shared" si="0"/>
        <v>120</v>
      </c>
      <c r="BA21">
        <f t="shared" si="1"/>
        <v>120</v>
      </c>
      <c r="BB21">
        <f t="shared" si="2"/>
        <v>0</v>
      </c>
      <c r="BC21">
        <f t="shared" si="3"/>
        <v>0</v>
      </c>
    </row>
    <row r="22" ht="13.5" spans="1:55">
      <c r="A22" s="79" t="s">
        <v>37</v>
      </c>
      <c r="B22" s="117"/>
      <c r="C22" s="117"/>
      <c r="D22" s="117"/>
      <c r="E22" s="117"/>
      <c r="F22" s="102"/>
      <c r="G22" s="102"/>
      <c r="H22" s="102"/>
      <c r="I22" s="102"/>
      <c r="J22" s="125"/>
      <c r="K22" s="125"/>
      <c r="L22" s="125"/>
      <c r="M22" s="125"/>
      <c r="N22" s="125"/>
      <c r="O22" s="125"/>
      <c r="P22" s="125">
        <v>0</v>
      </c>
      <c r="Q22" s="125">
        <v>0</v>
      </c>
      <c r="R22" s="125"/>
      <c r="S22" s="125"/>
      <c r="T22" s="125">
        <v>270</v>
      </c>
      <c r="U22" s="125">
        <v>270</v>
      </c>
      <c r="V22" s="125">
        <v>0</v>
      </c>
      <c r="W22" s="125">
        <v>0</v>
      </c>
      <c r="X22" s="125">
        <v>0</v>
      </c>
      <c r="Y22" s="125">
        <v>0</v>
      </c>
      <c r="Z22" s="125"/>
      <c r="AA22" s="125"/>
      <c r="AB22" s="125">
        <v>0</v>
      </c>
      <c r="AC22" s="125">
        <v>0</v>
      </c>
      <c r="AD22" s="125"/>
      <c r="AE22" s="125"/>
      <c r="AF22" s="125">
        <v>0</v>
      </c>
      <c r="AG22" s="125">
        <v>0</v>
      </c>
      <c r="AH22" s="125"/>
      <c r="AI22" s="125"/>
      <c r="AJ22" s="125">
        <v>0</v>
      </c>
      <c r="AK22" s="125">
        <v>0</v>
      </c>
      <c r="AL22" s="125"/>
      <c r="AM22" s="125"/>
      <c r="AN22" s="125">
        <v>0</v>
      </c>
      <c r="AO22" s="125">
        <v>0</v>
      </c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>
        <f t="shared" si="0"/>
        <v>270</v>
      </c>
      <c r="BA22">
        <f t="shared" si="1"/>
        <v>270</v>
      </c>
      <c r="BB22">
        <f t="shared" si="2"/>
        <v>0</v>
      </c>
      <c r="BC22">
        <f t="shared" si="3"/>
        <v>0</v>
      </c>
    </row>
    <row r="23" ht="13.5" spans="1:55">
      <c r="A23" s="79" t="s">
        <v>38</v>
      </c>
      <c r="B23" s="117"/>
      <c r="C23" s="117"/>
      <c r="D23" s="117"/>
      <c r="E23" s="117"/>
      <c r="F23" s="102"/>
      <c r="G23" s="102"/>
      <c r="H23" s="102"/>
      <c r="I23" s="102"/>
      <c r="J23" s="125"/>
      <c r="K23" s="125"/>
      <c r="L23" s="125"/>
      <c r="M23" s="125"/>
      <c r="N23" s="125"/>
      <c r="O23" s="125"/>
      <c r="P23" s="125">
        <v>0</v>
      </c>
      <c r="Q23" s="125">
        <v>0</v>
      </c>
      <c r="R23" s="125"/>
      <c r="S23" s="125"/>
      <c r="T23" s="125"/>
      <c r="U23" s="125"/>
      <c r="V23" s="125"/>
      <c r="W23" s="125"/>
      <c r="X23" s="125">
        <v>0</v>
      </c>
      <c r="Y23" s="125">
        <v>0</v>
      </c>
      <c r="Z23" s="125"/>
      <c r="AA23" s="125"/>
      <c r="AB23" s="125">
        <v>0</v>
      </c>
      <c r="AC23" s="125">
        <v>0</v>
      </c>
      <c r="AD23" s="125"/>
      <c r="AE23" s="125"/>
      <c r="AF23" s="125">
        <v>50</v>
      </c>
      <c r="AG23" s="125">
        <v>50</v>
      </c>
      <c r="AH23" s="125"/>
      <c r="AI23" s="125"/>
      <c r="AJ23" s="125">
        <v>0</v>
      </c>
      <c r="AK23" s="125">
        <v>0</v>
      </c>
      <c r="AL23" s="125"/>
      <c r="AM23" s="125"/>
      <c r="AN23" s="125">
        <v>0</v>
      </c>
      <c r="AO23" s="125">
        <v>0</v>
      </c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>
        <f t="shared" si="0"/>
        <v>50</v>
      </c>
      <c r="BA23">
        <f t="shared" si="1"/>
        <v>50</v>
      </c>
      <c r="BB23">
        <f t="shared" si="2"/>
        <v>0</v>
      </c>
      <c r="BC23">
        <f t="shared" si="3"/>
        <v>0</v>
      </c>
    </row>
    <row r="24" ht="13.5" spans="1:55">
      <c r="A24" s="79" t="s">
        <v>39</v>
      </c>
      <c r="B24" s="117"/>
      <c r="C24" s="117"/>
      <c r="D24" s="117"/>
      <c r="E24" s="117"/>
      <c r="F24" s="102"/>
      <c r="G24" s="102"/>
      <c r="H24" s="102"/>
      <c r="I24" s="102"/>
      <c r="J24" s="125"/>
      <c r="K24" s="125"/>
      <c r="L24" s="125"/>
      <c r="M24" s="125"/>
      <c r="N24" s="125"/>
      <c r="O24" s="125"/>
      <c r="P24" s="125">
        <v>0</v>
      </c>
      <c r="Q24" s="125">
        <v>0</v>
      </c>
      <c r="R24" s="125"/>
      <c r="S24" s="125"/>
      <c r="T24" s="125">
        <v>240</v>
      </c>
      <c r="U24" s="125">
        <v>240</v>
      </c>
      <c r="V24" s="125">
        <v>0</v>
      </c>
      <c r="W24" s="125">
        <v>0</v>
      </c>
      <c r="X24" s="125">
        <v>0</v>
      </c>
      <c r="Y24" s="125">
        <v>0</v>
      </c>
      <c r="Z24" s="125"/>
      <c r="AA24" s="125"/>
      <c r="AB24" s="125">
        <v>0</v>
      </c>
      <c r="AC24" s="125">
        <v>0</v>
      </c>
      <c r="AD24" s="125"/>
      <c r="AE24" s="125"/>
      <c r="AF24" s="125">
        <v>0</v>
      </c>
      <c r="AG24" s="125">
        <v>0</v>
      </c>
      <c r="AH24" s="125"/>
      <c r="AI24" s="125"/>
      <c r="AJ24" s="125">
        <v>0</v>
      </c>
      <c r="AK24" s="125">
        <v>0</v>
      </c>
      <c r="AL24" s="125"/>
      <c r="AM24" s="125"/>
      <c r="AN24" s="125">
        <v>0</v>
      </c>
      <c r="AO24" s="125">
        <v>0</v>
      </c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>
        <f t="shared" si="0"/>
        <v>240</v>
      </c>
      <c r="BA24">
        <f t="shared" si="1"/>
        <v>240</v>
      </c>
      <c r="BB24">
        <f t="shared" si="2"/>
        <v>0</v>
      </c>
      <c r="BC24">
        <f t="shared" si="3"/>
        <v>0</v>
      </c>
    </row>
    <row r="25" ht="13.5" spans="1:55">
      <c r="A25" s="78" t="s">
        <v>40</v>
      </c>
      <c r="B25" s="117">
        <f t="shared" ref="B25:B85" si="4">C25+D25</f>
        <v>6751.65</v>
      </c>
      <c r="C25" s="117">
        <f>SUM(C26:C46)</f>
        <v>6287.65</v>
      </c>
      <c r="D25" s="117">
        <f>SUM(D26:D46)</f>
        <v>464</v>
      </c>
      <c r="E25" s="117">
        <f>SUM(E26:E46)</f>
        <v>0</v>
      </c>
      <c r="F25" s="102">
        <v>3646.752</v>
      </c>
      <c r="G25" s="102">
        <v>3646.752</v>
      </c>
      <c r="H25" s="102">
        <v>-1.77635683940025e-15</v>
      </c>
      <c r="I25" s="102">
        <v>0</v>
      </c>
      <c r="J25" s="125"/>
      <c r="K25" s="125"/>
      <c r="L25" s="125"/>
      <c r="M25" s="125"/>
      <c r="N25" s="125">
        <v>3678.36</v>
      </c>
      <c r="O25" s="125">
        <v>3678.36</v>
      </c>
      <c r="P25" s="125">
        <v>1839.18</v>
      </c>
      <c r="Q25" s="125">
        <v>1839.18</v>
      </c>
      <c r="R25" s="125">
        <v>0</v>
      </c>
      <c r="S25" s="125">
        <v>0</v>
      </c>
      <c r="T25" s="125">
        <v>0</v>
      </c>
      <c r="U25" s="125">
        <v>0</v>
      </c>
      <c r="V25" s="125">
        <v>0</v>
      </c>
      <c r="W25" s="125">
        <v>0</v>
      </c>
      <c r="X25" s="125">
        <v>2448.02</v>
      </c>
      <c r="Y25" s="125">
        <v>2448.02</v>
      </c>
      <c r="Z25" s="125"/>
      <c r="AA25" s="125"/>
      <c r="AB25" s="125">
        <v>0</v>
      </c>
      <c r="AC25" s="125">
        <v>0</v>
      </c>
      <c r="AD25" s="125"/>
      <c r="AE25" s="125"/>
      <c r="AF25" s="125">
        <v>0</v>
      </c>
      <c r="AG25" s="125">
        <v>0</v>
      </c>
      <c r="AH25" s="125"/>
      <c r="AI25" s="125"/>
      <c r="AJ25" s="125">
        <v>0</v>
      </c>
      <c r="AK25" s="125">
        <v>0</v>
      </c>
      <c r="AL25" s="125"/>
      <c r="AM25" s="125"/>
      <c r="AN25" s="125">
        <v>0</v>
      </c>
      <c r="AO25" s="125">
        <v>0</v>
      </c>
      <c r="AP25" s="125"/>
      <c r="AQ25" s="125"/>
      <c r="AR25" s="125">
        <v>2910.1464</v>
      </c>
      <c r="AS25" s="125">
        <v>2438.34</v>
      </c>
      <c r="AT25" s="125">
        <v>471.81</v>
      </c>
      <c r="AU25" s="125"/>
      <c r="AV25" s="125">
        <v>836.69</v>
      </c>
      <c r="AW25" s="125">
        <v>999.48</v>
      </c>
      <c r="AX25" s="125">
        <v>-162.79</v>
      </c>
      <c r="AY25" s="125"/>
      <c r="AZ25">
        <f t="shared" si="0"/>
        <v>18432.4384</v>
      </c>
      <c r="BA25">
        <f t="shared" si="1"/>
        <v>17659.422</v>
      </c>
      <c r="BB25">
        <f t="shared" si="2"/>
        <v>773.02</v>
      </c>
      <c r="BC25">
        <f t="shared" si="3"/>
        <v>0</v>
      </c>
    </row>
    <row r="26" ht="13.5" spans="1:55">
      <c r="A26" s="81" t="s">
        <v>41</v>
      </c>
      <c r="B26" s="118">
        <f t="shared" si="4"/>
        <v>333.3</v>
      </c>
      <c r="C26" s="119">
        <v>149.3</v>
      </c>
      <c r="D26" s="120">
        <v>184</v>
      </c>
      <c r="E26" s="121">
        <v>2</v>
      </c>
      <c r="F26" s="102">
        <v>336.05</v>
      </c>
      <c r="G26" s="102">
        <v>332.05</v>
      </c>
      <c r="H26" s="102">
        <v>4</v>
      </c>
      <c r="I26" s="102">
        <v>4</v>
      </c>
      <c r="J26" s="125"/>
      <c r="K26" s="125"/>
      <c r="L26" s="125"/>
      <c r="M26" s="125"/>
      <c r="N26" s="125">
        <v>1426.8</v>
      </c>
      <c r="O26" s="125">
        <v>1426.8</v>
      </c>
      <c r="P26" s="125">
        <v>713.4</v>
      </c>
      <c r="Q26" s="125">
        <v>713.4</v>
      </c>
      <c r="R26" s="125">
        <v>0</v>
      </c>
      <c r="S26" s="125">
        <v>1</v>
      </c>
      <c r="T26" s="125">
        <v>0</v>
      </c>
      <c r="U26" s="125">
        <v>0</v>
      </c>
      <c r="V26" s="125">
        <v>0</v>
      </c>
      <c r="W26" s="125">
        <v>0</v>
      </c>
      <c r="X26" s="125">
        <v>821.49</v>
      </c>
      <c r="Y26" s="125">
        <v>821.49</v>
      </c>
      <c r="Z26" s="125"/>
      <c r="AA26" s="125"/>
      <c r="AB26" s="125">
        <v>0</v>
      </c>
      <c r="AC26" s="125">
        <v>0</v>
      </c>
      <c r="AD26" s="125"/>
      <c r="AE26" s="125"/>
      <c r="AF26" s="125">
        <v>0</v>
      </c>
      <c r="AG26" s="125">
        <v>0</v>
      </c>
      <c r="AH26" s="125"/>
      <c r="AI26" s="125"/>
      <c r="AJ26" s="125">
        <v>0</v>
      </c>
      <c r="AK26" s="125">
        <v>0</v>
      </c>
      <c r="AL26" s="125"/>
      <c r="AM26" s="125"/>
      <c r="AN26" s="125">
        <v>0</v>
      </c>
      <c r="AO26" s="125">
        <v>0</v>
      </c>
      <c r="AP26" s="125"/>
      <c r="AQ26" s="125"/>
      <c r="AR26" s="125">
        <v>943.7283</v>
      </c>
      <c r="AS26" s="125">
        <v>670.68</v>
      </c>
      <c r="AT26" s="125">
        <v>273.05</v>
      </c>
      <c r="AU26" s="125"/>
      <c r="AV26" s="125">
        <v>0</v>
      </c>
      <c r="AW26" s="125">
        <v>0</v>
      </c>
      <c r="AX26" s="125">
        <v>0</v>
      </c>
      <c r="AY26" s="125"/>
      <c r="AZ26">
        <f t="shared" si="0"/>
        <v>3147.9683</v>
      </c>
      <c r="BA26">
        <f t="shared" si="1"/>
        <v>2686.92</v>
      </c>
      <c r="BB26">
        <f t="shared" si="2"/>
        <v>461.05</v>
      </c>
      <c r="BC26">
        <f t="shared" si="3"/>
        <v>7</v>
      </c>
    </row>
    <row r="27" ht="13.5" spans="1:55">
      <c r="A27" s="81" t="s">
        <v>42</v>
      </c>
      <c r="B27" s="118">
        <f t="shared" si="4"/>
        <v>56.7</v>
      </c>
      <c r="C27" s="119">
        <v>40.7</v>
      </c>
      <c r="D27" s="120">
        <v>16</v>
      </c>
      <c r="E27" s="121">
        <v>1</v>
      </c>
      <c r="F27" s="102">
        <v>97.184</v>
      </c>
      <c r="G27" s="102">
        <v>84.594</v>
      </c>
      <c r="H27" s="102">
        <v>12.59</v>
      </c>
      <c r="I27" s="102">
        <v>1</v>
      </c>
      <c r="J27" s="125"/>
      <c r="K27" s="125"/>
      <c r="L27" s="125"/>
      <c r="M27" s="125"/>
      <c r="N27" s="125">
        <v>111.36</v>
      </c>
      <c r="O27" s="125">
        <v>111.36</v>
      </c>
      <c r="P27" s="125">
        <v>55.68</v>
      </c>
      <c r="Q27" s="125">
        <v>55.68</v>
      </c>
      <c r="R27" s="125">
        <v>0</v>
      </c>
      <c r="S27" s="125">
        <v>1</v>
      </c>
      <c r="T27" s="125">
        <v>200</v>
      </c>
      <c r="U27" s="125">
        <v>200</v>
      </c>
      <c r="V27" s="125">
        <v>0</v>
      </c>
      <c r="W27" s="125">
        <v>0</v>
      </c>
      <c r="X27" s="125">
        <v>75</v>
      </c>
      <c r="Y27" s="125">
        <v>75</v>
      </c>
      <c r="Z27" s="125"/>
      <c r="AA27" s="125"/>
      <c r="AB27" s="125">
        <v>0</v>
      </c>
      <c r="AC27" s="125">
        <v>0</v>
      </c>
      <c r="AD27" s="125"/>
      <c r="AE27" s="125"/>
      <c r="AF27" s="125">
        <v>0</v>
      </c>
      <c r="AG27" s="125">
        <v>0</v>
      </c>
      <c r="AH27" s="125"/>
      <c r="AI27" s="125"/>
      <c r="AJ27" s="125">
        <v>0</v>
      </c>
      <c r="AK27" s="125">
        <v>0</v>
      </c>
      <c r="AL27" s="125"/>
      <c r="AM27" s="125"/>
      <c r="AN27" s="125">
        <v>0</v>
      </c>
      <c r="AO27" s="125">
        <v>0</v>
      </c>
      <c r="AP27" s="125"/>
      <c r="AQ27" s="125"/>
      <c r="AR27" s="125">
        <v>58.644</v>
      </c>
      <c r="AS27" s="125">
        <v>58.32</v>
      </c>
      <c r="AT27" s="125">
        <v>0.32</v>
      </c>
      <c r="AU27" s="125"/>
      <c r="AV27" s="125">
        <v>0</v>
      </c>
      <c r="AW27" s="125">
        <v>0</v>
      </c>
      <c r="AX27" s="125">
        <v>0</v>
      </c>
      <c r="AY27" s="125"/>
      <c r="AZ27">
        <f t="shared" si="0"/>
        <v>543.208</v>
      </c>
      <c r="BA27">
        <f t="shared" si="1"/>
        <v>514.294</v>
      </c>
      <c r="BB27">
        <f t="shared" si="2"/>
        <v>28.91</v>
      </c>
      <c r="BC27">
        <f t="shared" si="3"/>
        <v>3</v>
      </c>
    </row>
    <row r="28" ht="13.5" spans="1:55">
      <c r="A28" s="81" t="s">
        <v>43</v>
      </c>
      <c r="B28" s="118">
        <f t="shared" si="4"/>
        <v>76</v>
      </c>
      <c r="C28" s="119">
        <v>32</v>
      </c>
      <c r="D28" s="120">
        <v>44</v>
      </c>
      <c r="E28" s="121">
        <v>0</v>
      </c>
      <c r="F28" s="102">
        <v>144.678</v>
      </c>
      <c r="G28" s="102">
        <v>144.568</v>
      </c>
      <c r="H28" s="102">
        <v>0.11</v>
      </c>
      <c r="I28" s="123">
        <v>0</v>
      </c>
      <c r="J28" s="125"/>
      <c r="K28" s="125"/>
      <c r="L28" s="125"/>
      <c r="M28" s="125"/>
      <c r="N28" s="125">
        <v>205.32</v>
      </c>
      <c r="O28" s="125">
        <v>205.32</v>
      </c>
      <c r="P28" s="125">
        <v>102.66</v>
      </c>
      <c r="Q28" s="125">
        <v>102.66</v>
      </c>
      <c r="R28" s="125">
        <v>0</v>
      </c>
      <c r="S28" s="125">
        <v>0</v>
      </c>
      <c r="T28" s="125">
        <v>150</v>
      </c>
      <c r="U28" s="125">
        <v>150</v>
      </c>
      <c r="V28" s="125">
        <v>0</v>
      </c>
      <c r="W28" s="125">
        <v>0</v>
      </c>
      <c r="X28" s="125">
        <v>113</v>
      </c>
      <c r="Y28" s="125">
        <v>113</v>
      </c>
      <c r="Z28" s="125"/>
      <c r="AA28" s="125"/>
      <c r="AB28" s="125">
        <v>0</v>
      </c>
      <c r="AC28" s="125">
        <v>0</v>
      </c>
      <c r="AD28" s="125"/>
      <c r="AE28" s="125"/>
      <c r="AF28" s="125">
        <v>0</v>
      </c>
      <c r="AG28" s="125">
        <v>0</v>
      </c>
      <c r="AH28" s="125"/>
      <c r="AI28" s="125"/>
      <c r="AJ28" s="125">
        <v>0</v>
      </c>
      <c r="AK28" s="125">
        <v>0</v>
      </c>
      <c r="AL28" s="125"/>
      <c r="AM28" s="125"/>
      <c r="AN28" s="125">
        <v>0</v>
      </c>
      <c r="AO28" s="125">
        <v>0</v>
      </c>
      <c r="AP28" s="125"/>
      <c r="AQ28" s="125"/>
      <c r="AR28" s="125">
        <v>128.5236</v>
      </c>
      <c r="AS28" s="125">
        <v>97.2</v>
      </c>
      <c r="AT28" s="125">
        <v>31.32</v>
      </c>
      <c r="AU28" s="125"/>
      <c r="AV28" s="125">
        <v>2.17</v>
      </c>
      <c r="AW28" s="125">
        <v>2.85</v>
      </c>
      <c r="AX28" s="125">
        <v>-0.68</v>
      </c>
      <c r="AY28" s="125"/>
      <c r="AZ28">
        <f t="shared" si="0"/>
        <v>717.0316</v>
      </c>
      <c r="BA28">
        <f t="shared" si="1"/>
        <v>642.278</v>
      </c>
      <c r="BB28">
        <f t="shared" si="2"/>
        <v>74.75</v>
      </c>
      <c r="BC28">
        <f t="shared" si="3"/>
        <v>0</v>
      </c>
    </row>
    <row r="29" ht="13.5" spans="1:55">
      <c r="A29" s="81" t="s">
        <v>44</v>
      </c>
      <c r="B29" s="118">
        <f t="shared" si="4"/>
        <v>65</v>
      </c>
      <c r="C29" s="119">
        <v>33</v>
      </c>
      <c r="D29" s="120">
        <v>32</v>
      </c>
      <c r="E29" s="121">
        <v>0</v>
      </c>
      <c r="F29" s="102">
        <v>216.066</v>
      </c>
      <c r="G29" s="102">
        <v>225.396</v>
      </c>
      <c r="H29" s="102">
        <v>-9.33</v>
      </c>
      <c r="I29" s="102">
        <v>3</v>
      </c>
      <c r="J29" s="125"/>
      <c r="K29" s="125"/>
      <c r="L29" s="125"/>
      <c r="M29" s="125"/>
      <c r="N29" s="125">
        <v>132.24</v>
      </c>
      <c r="O29" s="125">
        <v>132.24</v>
      </c>
      <c r="P29" s="125">
        <v>66.12</v>
      </c>
      <c r="Q29" s="125">
        <v>66.12</v>
      </c>
      <c r="R29" s="125">
        <v>0</v>
      </c>
      <c r="S29" s="125">
        <v>0</v>
      </c>
      <c r="T29" s="125">
        <v>0</v>
      </c>
      <c r="U29" s="125">
        <v>0</v>
      </c>
      <c r="V29" s="125">
        <v>0</v>
      </c>
      <c r="W29" s="125">
        <v>0</v>
      </c>
      <c r="X29" s="125">
        <v>115.5</v>
      </c>
      <c r="Y29" s="125">
        <v>115.5</v>
      </c>
      <c r="Z29" s="125"/>
      <c r="AA29" s="125"/>
      <c r="AB29" s="125">
        <v>0</v>
      </c>
      <c r="AC29" s="125">
        <v>0</v>
      </c>
      <c r="AD29" s="125"/>
      <c r="AE29" s="125"/>
      <c r="AF29" s="125">
        <v>0</v>
      </c>
      <c r="AG29" s="125">
        <v>0</v>
      </c>
      <c r="AH29" s="125"/>
      <c r="AI29" s="125"/>
      <c r="AJ29" s="125">
        <v>0</v>
      </c>
      <c r="AK29" s="125">
        <v>0</v>
      </c>
      <c r="AL29" s="125"/>
      <c r="AM29" s="125"/>
      <c r="AN29" s="125">
        <v>0</v>
      </c>
      <c r="AO29" s="125">
        <v>0</v>
      </c>
      <c r="AP29" s="125"/>
      <c r="AQ29" s="125"/>
      <c r="AR29" s="125">
        <v>68.6673</v>
      </c>
      <c r="AS29" s="125">
        <v>57.24</v>
      </c>
      <c r="AT29" s="125">
        <v>11.43</v>
      </c>
      <c r="AU29" s="125"/>
      <c r="AV29" s="125">
        <v>0</v>
      </c>
      <c r="AW29" s="125">
        <v>0</v>
      </c>
      <c r="AX29" s="125">
        <v>0</v>
      </c>
      <c r="AY29" s="125"/>
      <c r="AZ29">
        <f t="shared" si="0"/>
        <v>531.3533</v>
      </c>
      <c r="BA29">
        <f t="shared" si="1"/>
        <v>497.256</v>
      </c>
      <c r="BB29">
        <f t="shared" si="2"/>
        <v>34.1</v>
      </c>
      <c r="BC29">
        <f t="shared" si="3"/>
        <v>3</v>
      </c>
    </row>
    <row r="30" ht="13.5" spans="1:55">
      <c r="A30" s="81" t="s">
        <v>45</v>
      </c>
      <c r="B30" s="118">
        <f t="shared" si="4"/>
        <v>33.18</v>
      </c>
      <c r="C30" s="119">
        <v>33.18</v>
      </c>
      <c r="D30" s="120">
        <v>0</v>
      </c>
      <c r="E30" s="121">
        <v>0</v>
      </c>
      <c r="F30" s="102">
        <v>111.526</v>
      </c>
      <c r="G30" s="102">
        <v>116.116</v>
      </c>
      <c r="H30" s="102">
        <v>-4.59</v>
      </c>
      <c r="I30" s="102">
        <v>-1</v>
      </c>
      <c r="J30" s="125"/>
      <c r="K30" s="125"/>
      <c r="L30" s="125"/>
      <c r="M30" s="125"/>
      <c r="N30" s="125">
        <v>52.2</v>
      </c>
      <c r="O30" s="125">
        <v>52.2</v>
      </c>
      <c r="P30" s="125">
        <v>26.1</v>
      </c>
      <c r="Q30" s="125">
        <v>26.1</v>
      </c>
      <c r="R30" s="125">
        <v>0</v>
      </c>
      <c r="S30" s="125">
        <v>0</v>
      </c>
      <c r="T30" s="125">
        <v>85</v>
      </c>
      <c r="U30" s="125">
        <v>80</v>
      </c>
      <c r="V30" s="125">
        <v>5</v>
      </c>
      <c r="W30" s="125">
        <v>5</v>
      </c>
      <c r="X30" s="125">
        <v>28.5</v>
      </c>
      <c r="Y30" s="125">
        <v>28.5</v>
      </c>
      <c r="Z30" s="125"/>
      <c r="AA30" s="125"/>
      <c r="AB30" s="125">
        <v>0</v>
      </c>
      <c r="AC30" s="125">
        <v>0</v>
      </c>
      <c r="AD30" s="125"/>
      <c r="AE30" s="125"/>
      <c r="AF30" s="125">
        <v>0</v>
      </c>
      <c r="AG30" s="125">
        <v>0</v>
      </c>
      <c r="AH30" s="125"/>
      <c r="AI30" s="125"/>
      <c r="AJ30" s="125">
        <v>0</v>
      </c>
      <c r="AK30" s="125">
        <v>0</v>
      </c>
      <c r="AL30" s="125"/>
      <c r="AM30" s="125"/>
      <c r="AN30" s="125">
        <v>0</v>
      </c>
      <c r="AO30" s="125">
        <v>0</v>
      </c>
      <c r="AP30" s="125"/>
      <c r="AQ30" s="125"/>
      <c r="AR30" s="125">
        <v>32.5611</v>
      </c>
      <c r="AS30" s="125">
        <v>30.76</v>
      </c>
      <c r="AT30" s="125">
        <v>1.8</v>
      </c>
      <c r="AU30" s="125"/>
      <c r="AV30" s="125">
        <v>0</v>
      </c>
      <c r="AW30" s="125">
        <v>0</v>
      </c>
      <c r="AX30" s="125">
        <v>0</v>
      </c>
      <c r="AY30" s="125"/>
      <c r="AZ30">
        <f t="shared" si="0"/>
        <v>316.8671</v>
      </c>
      <c r="BA30">
        <f t="shared" si="1"/>
        <v>314.656</v>
      </c>
      <c r="BB30">
        <f t="shared" si="2"/>
        <v>2.21</v>
      </c>
      <c r="BC30">
        <f t="shared" si="3"/>
        <v>4</v>
      </c>
    </row>
    <row r="31" ht="13.5" spans="1:55">
      <c r="A31" s="81" t="s">
        <v>46</v>
      </c>
      <c r="B31" s="118">
        <f t="shared" si="4"/>
        <v>29.5</v>
      </c>
      <c r="C31" s="119">
        <v>29.5</v>
      </c>
      <c r="D31" s="120">
        <v>0</v>
      </c>
      <c r="E31" s="121">
        <v>-1</v>
      </c>
      <c r="F31" s="102">
        <v>188.87</v>
      </c>
      <c r="G31" s="102">
        <v>183.65</v>
      </c>
      <c r="H31" s="102">
        <v>5.22</v>
      </c>
      <c r="I31" s="102">
        <v>1</v>
      </c>
      <c r="J31" s="125"/>
      <c r="K31" s="125"/>
      <c r="L31" s="125"/>
      <c r="M31" s="125"/>
      <c r="N31" s="125">
        <v>128.76</v>
      </c>
      <c r="O31" s="125">
        <v>128.76</v>
      </c>
      <c r="P31" s="125">
        <v>64.38</v>
      </c>
      <c r="Q31" s="125">
        <v>64.38</v>
      </c>
      <c r="R31" s="125">
        <v>0</v>
      </c>
      <c r="S31" s="125">
        <v>0</v>
      </c>
      <c r="T31" s="125">
        <v>0</v>
      </c>
      <c r="U31" s="125">
        <v>0</v>
      </c>
      <c r="V31" s="125">
        <v>0</v>
      </c>
      <c r="W31" s="125">
        <v>0</v>
      </c>
      <c r="X31" s="125">
        <v>113.5</v>
      </c>
      <c r="Y31" s="125">
        <v>113.5</v>
      </c>
      <c r="Z31" s="125"/>
      <c r="AA31" s="125"/>
      <c r="AB31" s="125">
        <v>0</v>
      </c>
      <c r="AC31" s="125">
        <v>0</v>
      </c>
      <c r="AD31" s="125"/>
      <c r="AE31" s="125"/>
      <c r="AF31" s="125">
        <v>0</v>
      </c>
      <c r="AG31" s="125">
        <v>0</v>
      </c>
      <c r="AH31" s="125"/>
      <c r="AI31" s="125"/>
      <c r="AJ31" s="125">
        <v>0</v>
      </c>
      <c r="AK31" s="125">
        <v>0</v>
      </c>
      <c r="AL31" s="125"/>
      <c r="AM31" s="125"/>
      <c r="AN31" s="125">
        <v>0</v>
      </c>
      <c r="AO31" s="125">
        <v>0</v>
      </c>
      <c r="AP31" s="125"/>
      <c r="AQ31" s="125"/>
      <c r="AR31" s="125">
        <v>63.8685</v>
      </c>
      <c r="AS31" s="125">
        <v>50.12</v>
      </c>
      <c r="AT31" s="125">
        <v>13.75</v>
      </c>
      <c r="AU31" s="125"/>
      <c r="AV31" s="125">
        <v>21.14</v>
      </c>
      <c r="AW31" s="125">
        <v>29.5</v>
      </c>
      <c r="AX31" s="125">
        <v>-8.36</v>
      </c>
      <c r="AY31" s="125"/>
      <c r="AZ31">
        <f t="shared" si="0"/>
        <v>481.2585</v>
      </c>
      <c r="BA31">
        <f t="shared" si="1"/>
        <v>470.65</v>
      </c>
      <c r="BB31">
        <f t="shared" si="2"/>
        <v>10.61</v>
      </c>
      <c r="BC31">
        <f t="shared" si="3"/>
        <v>0</v>
      </c>
    </row>
    <row r="32" ht="13.5" spans="1:55">
      <c r="A32" s="81" t="s">
        <v>47</v>
      </c>
      <c r="B32" s="118">
        <f t="shared" si="4"/>
        <v>40</v>
      </c>
      <c r="C32" s="119">
        <v>40</v>
      </c>
      <c r="D32" s="120">
        <v>0</v>
      </c>
      <c r="E32" s="121">
        <v>1</v>
      </c>
      <c r="F32" s="102">
        <v>420.45</v>
      </c>
      <c r="G32" s="102">
        <v>422.45</v>
      </c>
      <c r="H32" s="102">
        <v>-2</v>
      </c>
      <c r="I32" s="102">
        <v>-2</v>
      </c>
      <c r="J32" s="125"/>
      <c r="K32" s="125"/>
      <c r="L32" s="125"/>
      <c r="M32" s="125"/>
      <c r="N32" s="125">
        <v>97.44</v>
      </c>
      <c r="O32" s="125">
        <v>97.44</v>
      </c>
      <c r="P32" s="125">
        <v>48.72</v>
      </c>
      <c r="Q32" s="125">
        <v>48.72</v>
      </c>
      <c r="R32" s="125">
        <v>0</v>
      </c>
      <c r="S32" s="125">
        <v>0</v>
      </c>
      <c r="T32" s="125">
        <v>150</v>
      </c>
      <c r="U32" s="125">
        <v>150</v>
      </c>
      <c r="V32" s="125">
        <v>0</v>
      </c>
      <c r="W32" s="125">
        <v>0</v>
      </c>
      <c r="X32" s="125">
        <v>36.5</v>
      </c>
      <c r="Y32" s="125">
        <v>36.5</v>
      </c>
      <c r="Z32" s="125"/>
      <c r="AA32" s="125"/>
      <c r="AB32" s="125">
        <v>0</v>
      </c>
      <c r="AC32" s="125">
        <v>0</v>
      </c>
      <c r="AD32" s="125"/>
      <c r="AE32" s="125"/>
      <c r="AF32" s="125">
        <v>0</v>
      </c>
      <c r="AG32" s="125">
        <v>0</v>
      </c>
      <c r="AH32" s="125"/>
      <c r="AI32" s="125"/>
      <c r="AJ32" s="125">
        <v>0</v>
      </c>
      <c r="AK32" s="125">
        <v>0</v>
      </c>
      <c r="AL32" s="125"/>
      <c r="AM32" s="125"/>
      <c r="AN32" s="125">
        <v>0</v>
      </c>
      <c r="AO32" s="125">
        <v>0</v>
      </c>
      <c r="AP32" s="125"/>
      <c r="AQ32" s="125"/>
      <c r="AR32" s="125">
        <v>66.3741</v>
      </c>
      <c r="AS32" s="125">
        <v>59.46</v>
      </c>
      <c r="AT32" s="125">
        <v>6.91</v>
      </c>
      <c r="AU32" s="125"/>
      <c r="AV32" s="125">
        <v>43.19</v>
      </c>
      <c r="AW32" s="125">
        <v>54.64</v>
      </c>
      <c r="AX32" s="125">
        <v>-11.45</v>
      </c>
      <c r="AY32" s="125"/>
      <c r="AZ32">
        <f t="shared" si="0"/>
        <v>805.2341</v>
      </c>
      <c r="BA32">
        <f t="shared" si="1"/>
        <v>811.77</v>
      </c>
      <c r="BB32">
        <f t="shared" si="2"/>
        <v>-6.54</v>
      </c>
      <c r="BC32">
        <f t="shared" si="3"/>
        <v>-1</v>
      </c>
    </row>
    <row r="33" ht="13.5" spans="1:55">
      <c r="A33" s="81" t="s">
        <v>48</v>
      </c>
      <c r="B33" s="118">
        <f t="shared" si="4"/>
        <v>55.5</v>
      </c>
      <c r="C33" s="119">
        <v>19.5</v>
      </c>
      <c r="D33" s="120">
        <v>36</v>
      </c>
      <c r="E33" s="121">
        <v>0</v>
      </c>
      <c r="F33" s="102">
        <v>78.99</v>
      </c>
      <c r="G33" s="102">
        <v>78.99</v>
      </c>
      <c r="H33" s="123">
        <v>0</v>
      </c>
      <c r="I33" s="123">
        <v>0</v>
      </c>
      <c r="J33" s="125"/>
      <c r="K33" s="125"/>
      <c r="L33" s="125"/>
      <c r="M33" s="125"/>
      <c r="N33" s="125">
        <v>83.52</v>
      </c>
      <c r="O33" s="125">
        <v>83.52</v>
      </c>
      <c r="P33" s="125">
        <v>41.76</v>
      </c>
      <c r="Q33" s="125">
        <v>41.76</v>
      </c>
      <c r="R33" s="125">
        <v>0</v>
      </c>
      <c r="S33" s="125">
        <v>0</v>
      </c>
      <c r="T33" s="125">
        <v>0</v>
      </c>
      <c r="U33" s="125">
        <v>0</v>
      </c>
      <c r="V33" s="125">
        <v>0</v>
      </c>
      <c r="W33" s="125">
        <v>0</v>
      </c>
      <c r="X33" s="125">
        <v>41</v>
      </c>
      <c r="Y33" s="125">
        <v>41</v>
      </c>
      <c r="Z33" s="125"/>
      <c r="AA33" s="125"/>
      <c r="AB33" s="125">
        <v>0</v>
      </c>
      <c r="AC33" s="125">
        <v>0</v>
      </c>
      <c r="AD33" s="125"/>
      <c r="AE33" s="125"/>
      <c r="AF33" s="125">
        <v>0</v>
      </c>
      <c r="AG33" s="125">
        <v>0</v>
      </c>
      <c r="AH33" s="125"/>
      <c r="AI33" s="125"/>
      <c r="AJ33" s="125">
        <v>0</v>
      </c>
      <c r="AK33" s="125">
        <v>0</v>
      </c>
      <c r="AL33" s="125"/>
      <c r="AM33" s="125"/>
      <c r="AN33" s="125">
        <v>0</v>
      </c>
      <c r="AO33" s="125">
        <v>0</v>
      </c>
      <c r="AP33" s="125"/>
      <c r="AQ33" s="125"/>
      <c r="AR33" s="125">
        <v>108.8847</v>
      </c>
      <c r="AS33" s="125">
        <v>118.8</v>
      </c>
      <c r="AT33" s="125">
        <v>-9.92</v>
      </c>
      <c r="AU33" s="125"/>
      <c r="AV33" s="125">
        <v>0</v>
      </c>
      <c r="AW33" s="125">
        <v>0</v>
      </c>
      <c r="AX33" s="125">
        <v>0</v>
      </c>
      <c r="AY33" s="125"/>
      <c r="AZ33">
        <f t="shared" si="0"/>
        <v>326.1347</v>
      </c>
      <c r="BA33">
        <f t="shared" si="1"/>
        <v>300.05</v>
      </c>
      <c r="BB33">
        <f t="shared" si="2"/>
        <v>26.08</v>
      </c>
      <c r="BC33">
        <f t="shared" si="3"/>
        <v>0</v>
      </c>
    </row>
    <row r="34" ht="13.5" spans="1:55">
      <c r="A34" s="81" t="s">
        <v>49</v>
      </c>
      <c r="B34" s="118">
        <f t="shared" si="4"/>
        <v>26.8</v>
      </c>
      <c r="C34" s="119">
        <v>26.8</v>
      </c>
      <c r="D34" s="120">
        <v>0</v>
      </c>
      <c r="E34" s="121">
        <v>0</v>
      </c>
      <c r="F34" s="102">
        <v>145.468</v>
      </c>
      <c r="G34" s="102">
        <v>145.468</v>
      </c>
      <c r="H34" s="123">
        <v>0</v>
      </c>
      <c r="I34" s="123">
        <v>0</v>
      </c>
      <c r="J34" s="125"/>
      <c r="K34" s="125"/>
      <c r="L34" s="125"/>
      <c r="M34" s="125"/>
      <c r="N34" s="125">
        <v>132.24</v>
      </c>
      <c r="O34" s="125">
        <v>132.24</v>
      </c>
      <c r="P34" s="125">
        <v>66.12</v>
      </c>
      <c r="Q34" s="125">
        <v>66.12</v>
      </c>
      <c r="R34" s="125">
        <v>0</v>
      </c>
      <c r="S34" s="125">
        <v>0</v>
      </c>
      <c r="T34" s="125">
        <v>0</v>
      </c>
      <c r="U34" s="125">
        <v>0</v>
      </c>
      <c r="V34" s="125">
        <v>0</v>
      </c>
      <c r="W34" s="125">
        <v>0</v>
      </c>
      <c r="X34" s="125">
        <v>80</v>
      </c>
      <c r="Y34" s="125">
        <v>80</v>
      </c>
      <c r="Z34" s="125"/>
      <c r="AA34" s="125"/>
      <c r="AB34" s="125">
        <v>0</v>
      </c>
      <c r="AC34" s="125">
        <v>0</v>
      </c>
      <c r="AD34" s="125"/>
      <c r="AE34" s="125"/>
      <c r="AF34" s="125">
        <v>0</v>
      </c>
      <c r="AG34" s="125">
        <v>0</v>
      </c>
      <c r="AH34" s="125"/>
      <c r="AI34" s="125"/>
      <c r="AJ34" s="125">
        <v>0</v>
      </c>
      <c r="AK34" s="125">
        <v>0</v>
      </c>
      <c r="AL34" s="125"/>
      <c r="AM34" s="125"/>
      <c r="AN34" s="125">
        <v>0</v>
      </c>
      <c r="AO34" s="125">
        <v>0</v>
      </c>
      <c r="AP34" s="125"/>
      <c r="AQ34" s="125"/>
      <c r="AR34" s="125">
        <v>59.7204</v>
      </c>
      <c r="AS34" s="125">
        <v>52.17</v>
      </c>
      <c r="AT34" s="125">
        <v>7.55</v>
      </c>
      <c r="AU34" s="125"/>
      <c r="AV34" s="125">
        <v>0</v>
      </c>
      <c r="AW34" s="125">
        <v>0</v>
      </c>
      <c r="AX34" s="125">
        <v>0</v>
      </c>
      <c r="AY34" s="125"/>
      <c r="AZ34">
        <f t="shared" si="0"/>
        <v>378.1084</v>
      </c>
      <c r="BA34">
        <f t="shared" si="1"/>
        <v>370.558</v>
      </c>
      <c r="BB34">
        <f t="shared" si="2"/>
        <v>7.55</v>
      </c>
      <c r="BC34">
        <f t="shared" si="3"/>
        <v>0</v>
      </c>
    </row>
    <row r="35" ht="13.5" spans="1:55">
      <c r="A35" s="81" t="s">
        <v>50</v>
      </c>
      <c r="B35" s="118">
        <f t="shared" si="4"/>
        <v>73</v>
      </c>
      <c r="C35" s="119">
        <v>41</v>
      </c>
      <c r="D35" s="120">
        <v>32</v>
      </c>
      <c r="E35" s="121">
        <v>1</v>
      </c>
      <c r="F35" s="102">
        <v>339.686</v>
      </c>
      <c r="G35" s="102">
        <v>341.686</v>
      </c>
      <c r="H35" s="102">
        <v>-2</v>
      </c>
      <c r="I35" s="102">
        <v>-2</v>
      </c>
      <c r="J35" s="125"/>
      <c r="K35" s="125"/>
      <c r="L35" s="125"/>
      <c r="M35" s="125"/>
      <c r="N35" s="125">
        <v>107.88</v>
      </c>
      <c r="O35" s="125">
        <v>107.88</v>
      </c>
      <c r="P35" s="125">
        <v>53.94</v>
      </c>
      <c r="Q35" s="125">
        <v>53.94</v>
      </c>
      <c r="R35" s="125">
        <v>0</v>
      </c>
      <c r="S35" s="125">
        <v>-1</v>
      </c>
      <c r="T35" s="125">
        <v>150</v>
      </c>
      <c r="U35" s="125">
        <v>150</v>
      </c>
      <c r="V35" s="125">
        <v>0</v>
      </c>
      <c r="W35" s="125">
        <v>0</v>
      </c>
      <c r="X35" s="125">
        <v>72.5</v>
      </c>
      <c r="Y35" s="125">
        <v>72.5</v>
      </c>
      <c r="Z35" s="125"/>
      <c r="AA35" s="125"/>
      <c r="AB35" s="125">
        <v>0</v>
      </c>
      <c r="AC35" s="125">
        <v>0</v>
      </c>
      <c r="AD35" s="125"/>
      <c r="AE35" s="125"/>
      <c r="AF35" s="125">
        <v>0</v>
      </c>
      <c r="AG35" s="125">
        <v>0</v>
      </c>
      <c r="AH35" s="125"/>
      <c r="AI35" s="125"/>
      <c r="AJ35" s="125">
        <v>0</v>
      </c>
      <c r="AK35" s="125">
        <v>0</v>
      </c>
      <c r="AL35" s="125"/>
      <c r="AM35" s="125"/>
      <c r="AN35" s="125">
        <v>0</v>
      </c>
      <c r="AO35" s="125">
        <v>0</v>
      </c>
      <c r="AP35" s="125"/>
      <c r="AQ35" s="125"/>
      <c r="AR35" s="125">
        <v>52.0263</v>
      </c>
      <c r="AS35" s="125">
        <v>51.41</v>
      </c>
      <c r="AT35" s="125">
        <v>0.62</v>
      </c>
      <c r="AU35" s="125"/>
      <c r="AV35" s="125">
        <v>10.14</v>
      </c>
      <c r="AW35" s="125">
        <v>13.57</v>
      </c>
      <c r="AX35" s="125">
        <v>-3.43</v>
      </c>
      <c r="AY35" s="125"/>
      <c r="AZ35">
        <f t="shared" si="0"/>
        <v>751.2923</v>
      </c>
      <c r="BA35">
        <f t="shared" si="1"/>
        <v>724.106</v>
      </c>
      <c r="BB35">
        <f t="shared" si="2"/>
        <v>27.19</v>
      </c>
      <c r="BC35">
        <f t="shared" si="3"/>
        <v>-2</v>
      </c>
    </row>
    <row r="36" ht="13.5" spans="1:55">
      <c r="A36" s="81" t="s">
        <v>51</v>
      </c>
      <c r="B36" s="118">
        <f t="shared" si="4"/>
        <v>72.5</v>
      </c>
      <c r="C36" s="119">
        <v>28.5</v>
      </c>
      <c r="D36" s="120">
        <v>44</v>
      </c>
      <c r="E36" s="121">
        <v>0</v>
      </c>
      <c r="F36" s="102">
        <v>132.996</v>
      </c>
      <c r="G36" s="102">
        <v>131.996</v>
      </c>
      <c r="H36" s="102">
        <v>1</v>
      </c>
      <c r="I36" s="102">
        <v>1</v>
      </c>
      <c r="J36" s="125"/>
      <c r="K36" s="125"/>
      <c r="L36" s="125"/>
      <c r="M36" s="125"/>
      <c r="N36" s="125">
        <v>198.36</v>
      </c>
      <c r="O36" s="125">
        <v>198.36</v>
      </c>
      <c r="P36" s="125">
        <v>99.18</v>
      </c>
      <c r="Q36" s="125">
        <v>99.18</v>
      </c>
      <c r="R36" s="125">
        <v>0</v>
      </c>
      <c r="S36" s="125">
        <v>0</v>
      </c>
      <c r="T36" s="125">
        <v>0</v>
      </c>
      <c r="U36" s="125">
        <v>0</v>
      </c>
      <c r="V36" s="125">
        <v>0</v>
      </c>
      <c r="W36" s="125">
        <v>0</v>
      </c>
      <c r="X36" s="125">
        <v>63</v>
      </c>
      <c r="Y36" s="125">
        <v>63</v>
      </c>
      <c r="Z36" s="125"/>
      <c r="AA36" s="125"/>
      <c r="AB36" s="125">
        <v>0</v>
      </c>
      <c r="AC36" s="125">
        <v>0</v>
      </c>
      <c r="AD36" s="125"/>
      <c r="AE36" s="125"/>
      <c r="AF36" s="125">
        <v>0</v>
      </c>
      <c r="AG36" s="125">
        <v>0</v>
      </c>
      <c r="AH36" s="125"/>
      <c r="AI36" s="125"/>
      <c r="AJ36" s="125">
        <v>0</v>
      </c>
      <c r="AK36" s="125">
        <v>0</v>
      </c>
      <c r="AL36" s="125"/>
      <c r="AM36" s="125"/>
      <c r="AN36" s="125">
        <v>0</v>
      </c>
      <c r="AO36" s="125">
        <v>0</v>
      </c>
      <c r="AP36" s="125"/>
      <c r="AQ36" s="125"/>
      <c r="AR36" s="125">
        <v>126.6282</v>
      </c>
      <c r="AS36" s="125">
        <v>111.24</v>
      </c>
      <c r="AT36" s="125">
        <v>15.39</v>
      </c>
      <c r="AU36" s="125"/>
      <c r="AV36" s="125">
        <v>130.65</v>
      </c>
      <c r="AW36" s="125">
        <v>136.59</v>
      </c>
      <c r="AX36" s="125">
        <v>-5.94</v>
      </c>
      <c r="AY36" s="125"/>
      <c r="AZ36">
        <f t="shared" si="0"/>
        <v>624.9542</v>
      </c>
      <c r="BA36">
        <f t="shared" si="1"/>
        <v>570.506</v>
      </c>
      <c r="BB36">
        <f t="shared" si="2"/>
        <v>54.45</v>
      </c>
      <c r="BC36">
        <f t="shared" si="3"/>
        <v>1</v>
      </c>
    </row>
    <row r="37" ht="13.5" spans="1:55">
      <c r="A37" s="81" t="s">
        <v>52</v>
      </c>
      <c r="B37" s="118">
        <f t="shared" si="4"/>
        <v>32.5</v>
      </c>
      <c r="C37" s="119">
        <v>32.5</v>
      </c>
      <c r="D37" s="120">
        <v>0</v>
      </c>
      <c r="E37" s="121">
        <v>0</v>
      </c>
      <c r="F37" s="102">
        <v>219.584</v>
      </c>
      <c r="G37" s="102">
        <v>212.934</v>
      </c>
      <c r="H37" s="102">
        <v>6.65</v>
      </c>
      <c r="I37" s="123">
        <v>0</v>
      </c>
      <c r="J37" s="125"/>
      <c r="K37" s="125"/>
      <c r="L37" s="125"/>
      <c r="M37" s="125"/>
      <c r="N37" s="125">
        <v>163.56</v>
      </c>
      <c r="O37" s="125">
        <v>163.56</v>
      </c>
      <c r="P37" s="125">
        <v>81.78</v>
      </c>
      <c r="Q37" s="125">
        <v>81.78</v>
      </c>
      <c r="R37" s="125">
        <v>0</v>
      </c>
      <c r="S37" s="125">
        <v>-1</v>
      </c>
      <c r="T37" s="125">
        <v>150</v>
      </c>
      <c r="U37" s="125">
        <v>150</v>
      </c>
      <c r="V37" s="125">
        <v>0</v>
      </c>
      <c r="W37" s="125">
        <v>0</v>
      </c>
      <c r="X37" s="125">
        <v>134</v>
      </c>
      <c r="Y37" s="125">
        <v>134</v>
      </c>
      <c r="Z37" s="125"/>
      <c r="AA37" s="125"/>
      <c r="AB37" s="125">
        <v>0</v>
      </c>
      <c r="AC37" s="125">
        <v>0</v>
      </c>
      <c r="AD37" s="125"/>
      <c r="AE37" s="125"/>
      <c r="AF37" s="125">
        <v>0</v>
      </c>
      <c r="AG37" s="125">
        <v>0</v>
      </c>
      <c r="AH37" s="125"/>
      <c r="AI37" s="125"/>
      <c r="AJ37" s="125">
        <v>0</v>
      </c>
      <c r="AK37" s="125">
        <v>0</v>
      </c>
      <c r="AL37" s="125"/>
      <c r="AM37" s="125"/>
      <c r="AN37" s="125">
        <v>0</v>
      </c>
      <c r="AO37" s="125">
        <v>0</v>
      </c>
      <c r="AP37" s="125"/>
      <c r="AQ37" s="125"/>
      <c r="AR37" s="125">
        <v>201.537</v>
      </c>
      <c r="AS37" s="125">
        <v>125.28</v>
      </c>
      <c r="AT37" s="125">
        <v>76.26</v>
      </c>
      <c r="AU37" s="125"/>
      <c r="AV37" s="125">
        <v>22.77</v>
      </c>
      <c r="AW37" s="125">
        <v>29.94</v>
      </c>
      <c r="AX37" s="125">
        <v>-7.17</v>
      </c>
      <c r="AY37" s="125"/>
      <c r="AZ37">
        <f t="shared" si="0"/>
        <v>842.171</v>
      </c>
      <c r="BA37">
        <f t="shared" si="1"/>
        <v>766.434</v>
      </c>
      <c r="BB37">
        <f t="shared" si="2"/>
        <v>75.74</v>
      </c>
      <c r="BC37">
        <f t="shared" si="3"/>
        <v>-1</v>
      </c>
    </row>
    <row r="38" ht="13.5" spans="1:55">
      <c r="A38" s="81" t="s">
        <v>53</v>
      </c>
      <c r="B38" s="118">
        <f t="shared" si="4"/>
        <v>21</v>
      </c>
      <c r="C38" s="119">
        <v>21</v>
      </c>
      <c r="D38" s="120">
        <v>0</v>
      </c>
      <c r="E38" s="121">
        <v>0</v>
      </c>
      <c r="F38" s="102">
        <v>78.246</v>
      </c>
      <c r="G38" s="102">
        <v>87.096</v>
      </c>
      <c r="H38" s="102">
        <v>-8.85</v>
      </c>
      <c r="I38" s="102">
        <v>-1</v>
      </c>
      <c r="J38" s="125"/>
      <c r="K38" s="125"/>
      <c r="L38" s="125"/>
      <c r="M38" s="125"/>
      <c r="N38" s="125">
        <v>80.04</v>
      </c>
      <c r="O38" s="125">
        <v>80.04</v>
      </c>
      <c r="P38" s="125">
        <v>40.02</v>
      </c>
      <c r="Q38" s="125">
        <v>40.02</v>
      </c>
      <c r="R38" s="125">
        <v>0</v>
      </c>
      <c r="S38" s="125">
        <v>0</v>
      </c>
      <c r="T38" s="125">
        <v>0</v>
      </c>
      <c r="U38" s="125">
        <v>0</v>
      </c>
      <c r="V38" s="125">
        <v>0</v>
      </c>
      <c r="W38" s="125">
        <v>0</v>
      </c>
      <c r="X38" s="125">
        <v>36</v>
      </c>
      <c r="Y38" s="125">
        <v>36</v>
      </c>
      <c r="Z38" s="125"/>
      <c r="AA38" s="125"/>
      <c r="AB38" s="125">
        <v>0</v>
      </c>
      <c r="AC38" s="125">
        <v>0</v>
      </c>
      <c r="AD38" s="125"/>
      <c r="AE38" s="125"/>
      <c r="AF38" s="125">
        <v>0</v>
      </c>
      <c r="AG38" s="125">
        <v>0</v>
      </c>
      <c r="AH38" s="125"/>
      <c r="AI38" s="125"/>
      <c r="AJ38" s="125">
        <v>0</v>
      </c>
      <c r="AK38" s="125">
        <v>0</v>
      </c>
      <c r="AL38" s="125"/>
      <c r="AM38" s="125"/>
      <c r="AN38" s="125">
        <v>0</v>
      </c>
      <c r="AO38" s="125">
        <v>0</v>
      </c>
      <c r="AP38" s="125"/>
      <c r="AQ38" s="125"/>
      <c r="AR38" s="125">
        <v>62.5455</v>
      </c>
      <c r="AS38" s="125">
        <v>71.28</v>
      </c>
      <c r="AT38" s="125">
        <v>-8.73</v>
      </c>
      <c r="AU38" s="125"/>
      <c r="AV38" s="125">
        <v>35.7</v>
      </c>
      <c r="AW38" s="125">
        <v>45.94</v>
      </c>
      <c r="AX38" s="125">
        <v>-10.24</v>
      </c>
      <c r="AY38" s="125"/>
      <c r="AZ38">
        <f t="shared" si="0"/>
        <v>273.5115</v>
      </c>
      <c r="BA38">
        <f t="shared" si="1"/>
        <v>301.336</v>
      </c>
      <c r="BB38">
        <f t="shared" si="2"/>
        <v>-27.82</v>
      </c>
      <c r="BC38">
        <f t="shared" si="3"/>
        <v>-1</v>
      </c>
    </row>
    <row r="39" ht="13.5" spans="1:55">
      <c r="A39" s="81" t="s">
        <v>54</v>
      </c>
      <c r="B39" s="118">
        <f t="shared" si="4"/>
        <v>49.52</v>
      </c>
      <c r="C39" s="119">
        <v>33.52</v>
      </c>
      <c r="D39" s="120">
        <v>16</v>
      </c>
      <c r="E39" s="121">
        <v>1</v>
      </c>
      <c r="F39" s="102">
        <v>176.722</v>
      </c>
      <c r="G39" s="102">
        <v>175.252</v>
      </c>
      <c r="H39" s="102">
        <v>1.47</v>
      </c>
      <c r="I39" s="102">
        <v>1</v>
      </c>
      <c r="J39" s="125"/>
      <c r="K39" s="125"/>
      <c r="L39" s="125"/>
      <c r="M39" s="125"/>
      <c r="N39" s="125">
        <v>184.44</v>
      </c>
      <c r="O39" s="125">
        <v>184.44</v>
      </c>
      <c r="P39" s="125">
        <v>92.22</v>
      </c>
      <c r="Q39" s="125">
        <v>92.22</v>
      </c>
      <c r="R39" s="125">
        <v>0</v>
      </c>
      <c r="S39" s="125">
        <v>0</v>
      </c>
      <c r="T39" s="125">
        <v>0</v>
      </c>
      <c r="U39" s="125">
        <v>0</v>
      </c>
      <c r="V39" s="125">
        <v>0</v>
      </c>
      <c r="W39" s="125">
        <v>0</v>
      </c>
      <c r="X39" s="125">
        <v>40</v>
      </c>
      <c r="Y39" s="125">
        <v>40</v>
      </c>
      <c r="Z39" s="125"/>
      <c r="AA39" s="125"/>
      <c r="AB39" s="125">
        <v>0</v>
      </c>
      <c r="AC39" s="125">
        <v>0</v>
      </c>
      <c r="AD39" s="125"/>
      <c r="AE39" s="125"/>
      <c r="AF39" s="125">
        <v>0</v>
      </c>
      <c r="AG39" s="125">
        <v>0</v>
      </c>
      <c r="AH39" s="125"/>
      <c r="AI39" s="125"/>
      <c r="AJ39" s="125">
        <v>0</v>
      </c>
      <c r="AK39" s="125">
        <v>0</v>
      </c>
      <c r="AL39" s="125"/>
      <c r="AM39" s="125"/>
      <c r="AN39" s="125">
        <v>0</v>
      </c>
      <c r="AO39" s="125">
        <v>0</v>
      </c>
      <c r="AP39" s="125"/>
      <c r="AQ39" s="125"/>
      <c r="AR39" s="125">
        <v>81.9981</v>
      </c>
      <c r="AS39" s="125">
        <v>81.74</v>
      </c>
      <c r="AT39" s="125">
        <v>0.26</v>
      </c>
      <c r="AU39" s="125"/>
      <c r="AV39" s="125">
        <v>103.96</v>
      </c>
      <c r="AW39" s="125">
        <v>128.46</v>
      </c>
      <c r="AX39" s="125">
        <v>-24.5</v>
      </c>
      <c r="AY39" s="125"/>
      <c r="AZ39">
        <f t="shared" si="0"/>
        <v>544.4201</v>
      </c>
      <c r="BA39">
        <f t="shared" si="1"/>
        <v>551.192</v>
      </c>
      <c r="BB39">
        <f t="shared" si="2"/>
        <v>-6.77</v>
      </c>
      <c r="BC39">
        <f t="shared" si="3"/>
        <v>2</v>
      </c>
    </row>
    <row r="40" ht="13.5" spans="1:55">
      <c r="A40" s="81" t="s">
        <v>55</v>
      </c>
      <c r="B40" s="118">
        <f t="shared" si="4"/>
        <v>23</v>
      </c>
      <c r="C40" s="119">
        <v>23</v>
      </c>
      <c r="D40" s="120">
        <v>0</v>
      </c>
      <c r="E40" s="121">
        <v>0</v>
      </c>
      <c r="F40" s="102">
        <v>345.62</v>
      </c>
      <c r="G40" s="102">
        <v>353.69</v>
      </c>
      <c r="H40" s="102">
        <v>-8.07</v>
      </c>
      <c r="I40" s="102">
        <v>-3</v>
      </c>
      <c r="J40" s="125"/>
      <c r="K40" s="125"/>
      <c r="L40" s="125"/>
      <c r="M40" s="125"/>
      <c r="N40" s="125">
        <v>104.4</v>
      </c>
      <c r="O40" s="125">
        <v>104.4</v>
      </c>
      <c r="P40" s="125">
        <v>52.2</v>
      </c>
      <c r="Q40" s="125">
        <v>52.2</v>
      </c>
      <c r="R40" s="125">
        <v>0</v>
      </c>
      <c r="S40" s="125">
        <v>0</v>
      </c>
      <c r="T40" s="125">
        <v>0</v>
      </c>
      <c r="U40" s="125">
        <v>0</v>
      </c>
      <c r="V40" s="125">
        <v>0</v>
      </c>
      <c r="W40" s="125">
        <v>0</v>
      </c>
      <c r="X40" s="125">
        <v>70</v>
      </c>
      <c r="Y40" s="125">
        <v>70</v>
      </c>
      <c r="Z40" s="125"/>
      <c r="AA40" s="125"/>
      <c r="AB40" s="125">
        <v>0</v>
      </c>
      <c r="AC40" s="125">
        <v>0</v>
      </c>
      <c r="AD40" s="125"/>
      <c r="AE40" s="125"/>
      <c r="AF40" s="125">
        <v>0</v>
      </c>
      <c r="AG40" s="125">
        <v>0</v>
      </c>
      <c r="AH40" s="125"/>
      <c r="AI40" s="125"/>
      <c r="AJ40" s="125">
        <v>0</v>
      </c>
      <c r="AK40" s="125">
        <v>0</v>
      </c>
      <c r="AL40" s="125"/>
      <c r="AM40" s="125"/>
      <c r="AN40" s="125">
        <v>0</v>
      </c>
      <c r="AO40" s="125">
        <v>0</v>
      </c>
      <c r="AP40" s="125"/>
      <c r="AQ40" s="125"/>
      <c r="AR40" s="125">
        <v>87.4386</v>
      </c>
      <c r="AS40" s="125">
        <v>65.88</v>
      </c>
      <c r="AT40" s="125">
        <v>21.56</v>
      </c>
      <c r="AU40" s="125"/>
      <c r="AV40" s="125">
        <v>37.82</v>
      </c>
      <c r="AW40" s="125">
        <v>50.76</v>
      </c>
      <c r="AX40" s="125">
        <v>-12.94</v>
      </c>
      <c r="AY40" s="125"/>
      <c r="AZ40">
        <f t="shared" si="0"/>
        <v>616.0786</v>
      </c>
      <c r="BA40">
        <f t="shared" si="1"/>
        <v>615.53</v>
      </c>
      <c r="BB40">
        <f t="shared" si="2"/>
        <v>0.549999999999999</v>
      </c>
      <c r="BC40">
        <f t="shared" si="3"/>
        <v>-3</v>
      </c>
    </row>
    <row r="41" ht="13.5" spans="1:55">
      <c r="A41" s="81" t="s">
        <v>56</v>
      </c>
      <c r="B41" s="118">
        <f t="shared" si="4"/>
        <v>53.35</v>
      </c>
      <c r="C41" s="119">
        <v>37.35</v>
      </c>
      <c r="D41" s="120">
        <v>16</v>
      </c>
      <c r="E41" s="121">
        <v>3</v>
      </c>
      <c r="F41" s="102">
        <v>171.914</v>
      </c>
      <c r="G41" s="102">
        <v>170.914</v>
      </c>
      <c r="H41" s="102">
        <v>1</v>
      </c>
      <c r="I41" s="102">
        <v>1</v>
      </c>
      <c r="J41" s="125"/>
      <c r="K41" s="125"/>
      <c r="L41" s="125"/>
      <c r="M41" s="125"/>
      <c r="N41" s="125">
        <v>59.16</v>
      </c>
      <c r="O41" s="125">
        <v>59.16</v>
      </c>
      <c r="P41" s="125">
        <v>29.58</v>
      </c>
      <c r="Q41" s="125">
        <v>29.58</v>
      </c>
      <c r="R41" s="125">
        <v>0</v>
      </c>
      <c r="S41" s="125">
        <v>0</v>
      </c>
      <c r="T41" s="125">
        <v>85</v>
      </c>
      <c r="U41" s="125">
        <v>80</v>
      </c>
      <c r="V41" s="125">
        <v>5</v>
      </c>
      <c r="W41" s="125">
        <v>5</v>
      </c>
      <c r="X41" s="125">
        <v>57.5</v>
      </c>
      <c r="Y41" s="125">
        <v>57.5</v>
      </c>
      <c r="Z41" s="125"/>
      <c r="AA41" s="125"/>
      <c r="AB41" s="125">
        <v>0</v>
      </c>
      <c r="AC41" s="125">
        <v>0</v>
      </c>
      <c r="AD41" s="125"/>
      <c r="AE41" s="125"/>
      <c r="AF41" s="125">
        <v>0</v>
      </c>
      <c r="AG41" s="125">
        <v>0</v>
      </c>
      <c r="AH41" s="125"/>
      <c r="AI41" s="125"/>
      <c r="AJ41" s="125">
        <v>0</v>
      </c>
      <c r="AK41" s="125">
        <v>0</v>
      </c>
      <c r="AL41" s="125"/>
      <c r="AM41" s="125"/>
      <c r="AN41" s="125">
        <v>0</v>
      </c>
      <c r="AO41" s="125">
        <v>0</v>
      </c>
      <c r="AP41" s="125"/>
      <c r="AQ41" s="125"/>
      <c r="AR41" s="125">
        <v>33.2379</v>
      </c>
      <c r="AS41" s="125">
        <v>28.96</v>
      </c>
      <c r="AT41" s="125">
        <v>4.28</v>
      </c>
      <c r="AU41" s="125"/>
      <c r="AV41" s="125">
        <v>0</v>
      </c>
      <c r="AW41" s="125">
        <v>0</v>
      </c>
      <c r="AX41" s="125">
        <v>0</v>
      </c>
      <c r="AY41" s="125"/>
      <c r="AZ41">
        <f t="shared" si="0"/>
        <v>430.5819</v>
      </c>
      <c r="BA41">
        <f t="shared" ref="BA41:BA72" si="5">C41+G41+K41+P41+U41+Y41+AC41+AG41+AK41+AO41+AS41+AW41</f>
        <v>404.304</v>
      </c>
      <c r="BB41">
        <f t="shared" ref="BB41:BB72" si="6">D41+H41+L41+R41+V41+Z41+AD41+AH41+AL41+AP41+AT41+AX41</f>
        <v>26.28</v>
      </c>
      <c r="BC41">
        <f t="shared" ref="BC41:BC72" si="7">E41+I41+M41+S41+W41+AA41+AE41+AI41+AM41+AQ41+AU41+AY41</f>
        <v>9</v>
      </c>
    </row>
    <row r="42" ht="13.5" spans="1:55">
      <c r="A42" s="81" t="s">
        <v>57</v>
      </c>
      <c r="B42" s="118">
        <f t="shared" si="4"/>
        <v>56.7</v>
      </c>
      <c r="C42" s="119">
        <v>20.7</v>
      </c>
      <c r="D42" s="120">
        <v>36</v>
      </c>
      <c r="E42" s="121">
        <v>1</v>
      </c>
      <c r="F42" s="102">
        <v>100.932</v>
      </c>
      <c r="G42" s="102">
        <v>95.132</v>
      </c>
      <c r="H42" s="102">
        <v>5.8</v>
      </c>
      <c r="I42" s="123">
        <v>0</v>
      </c>
      <c r="J42" s="125"/>
      <c r="K42" s="125"/>
      <c r="L42" s="125"/>
      <c r="M42" s="125"/>
      <c r="N42" s="125">
        <v>121.8</v>
      </c>
      <c r="O42" s="125">
        <v>121.8</v>
      </c>
      <c r="P42" s="125">
        <v>60.9</v>
      </c>
      <c r="Q42" s="125">
        <v>60.9</v>
      </c>
      <c r="R42" s="125">
        <v>0</v>
      </c>
      <c r="S42" s="125">
        <v>0</v>
      </c>
      <c r="T42" s="125">
        <v>0</v>
      </c>
      <c r="U42" s="125">
        <v>0</v>
      </c>
      <c r="V42" s="125">
        <v>0</v>
      </c>
      <c r="W42" s="125">
        <v>0</v>
      </c>
      <c r="X42" s="125">
        <v>94</v>
      </c>
      <c r="Y42" s="125">
        <v>94</v>
      </c>
      <c r="Z42" s="125"/>
      <c r="AA42" s="125"/>
      <c r="AB42" s="125">
        <v>0</v>
      </c>
      <c r="AC42" s="125">
        <v>0</v>
      </c>
      <c r="AD42" s="125"/>
      <c r="AE42" s="125"/>
      <c r="AF42" s="125">
        <v>0</v>
      </c>
      <c r="AG42" s="125">
        <v>0</v>
      </c>
      <c r="AH42" s="125"/>
      <c r="AI42" s="125"/>
      <c r="AJ42" s="125">
        <v>0</v>
      </c>
      <c r="AK42" s="125">
        <v>0</v>
      </c>
      <c r="AL42" s="125"/>
      <c r="AM42" s="125"/>
      <c r="AN42" s="125">
        <v>0</v>
      </c>
      <c r="AO42" s="125">
        <v>0</v>
      </c>
      <c r="AP42" s="125"/>
      <c r="AQ42" s="125"/>
      <c r="AR42" s="125">
        <v>76.3344</v>
      </c>
      <c r="AS42" s="125">
        <v>65.23</v>
      </c>
      <c r="AT42" s="125">
        <v>11.1</v>
      </c>
      <c r="AU42" s="125"/>
      <c r="AV42" s="125">
        <v>0</v>
      </c>
      <c r="AW42" s="125">
        <v>0</v>
      </c>
      <c r="AX42" s="125">
        <v>0</v>
      </c>
      <c r="AY42" s="125"/>
      <c r="AZ42">
        <f t="shared" si="0"/>
        <v>388.8664</v>
      </c>
      <c r="BA42">
        <f t="shared" si="5"/>
        <v>335.962</v>
      </c>
      <c r="BB42">
        <f t="shared" si="6"/>
        <v>52.9</v>
      </c>
      <c r="BC42">
        <f t="shared" si="7"/>
        <v>1</v>
      </c>
    </row>
    <row r="43" ht="13.5" spans="1:55">
      <c r="A43" s="81" t="s">
        <v>58</v>
      </c>
      <c r="B43" s="118">
        <f t="shared" si="4"/>
        <v>27</v>
      </c>
      <c r="C43" s="119">
        <v>19</v>
      </c>
      <c r="D43" s="120">
        <v>8</v>
      </c>
      <c r="E43" s="121">
        <v>0</v>
      </c>
      <c r="F43" s="102">
        <v>63.104</v>
      </c>
      <c r="G43" s="102">
        <v>63.104</v>
      </c>
      <c r="H43" s="123">
        <v>0</v>
      </c>
      <c r="I43" s="123">
        <v>0</v>
      </c>
      <c r="J43" s="125"/>
      <c r="K43" s="125"/>
      <c r="L43" s="125"/>
      <c r="M43" s="125"/>
      <c r="N43" s="125">
        <v>107.88</v>
      </c>
      <c r="O43" s="125">
        <v>107.88</v>
      </c>
      <c r="P43" s="125">
        <v>53.94</v>
      </c>
      <c r="Q43" s="125">
        <v>53.94</v>
      </c>
      <c r="R43" s="125">
        <v>0</v>
      </c>
      <c r="S43" s="125">
        <v>0</v>
      </c>
      <c r="T43" s="125">
        <v>0</v>
      </c>
      <c r="U43" s="125">
        <v>0</v>
      </c>
      <c r="V43" s="125">
        <v>0</v>
      </c>
      <c r="W43" s="125">
        <v>0</v>
      </c>
      <c r="X43" s="125">
        <v>37.5</v>
      </c>
      <c r="Y43" s="125">
        <v>37.5</v>
      </c>
      <c r="Z43" s="125"/>
      <c r="AA43" s="125"/>
      <c r="AB43" s="125">
        <v>0</v>
      </c>
      <c r="AC43" s="125">
        <v>0</v>
      </c>
      <c r="AD43" s="125"/>
      <c r="AE43" s="125"/>
      <c r="AF43" s="125">
        <v>0</v>
      </c>
      <c r="AG43" s="125">
        <v>0</v>
      </c>
      <c r="AH43" s="125"/>
      <c r="AI43" s="125"/>
      <c r="AJ43" s="125">
        <v>0</v>
      </c>
      <c r="AK43" s="125">
        <v>0</v>
      </c>
      <c r="AL43" s="125"/>
      <c r="AM43" s="125"/>
      <c r="AN43" s="125">
        <v>0</v>
      </c>
      <c r="AO43" s="125">
        <v>0</v>
      </c>
      <c r="AP43" s="125"/>
      <c r="AQ43" s="125"/>
      <c r="AR43" s="125">
        <v>46.0296</v>
      </c>
      <c r="AS43" s="125">
        <v>36.72</v>
      </c>
      <c r="AT43" s="125">
        <v>9.31</v>
      </c>
      <c r="AU43" s="125"/>
      <c r="AV43" s="125">
        <v>0</v>
      </c>
      <c r="AW43" s="125">
        <v>0</v>
      </c>
      <c r="AX43" s="125">
        <v>0</v>
      </c>
      <c r="AY43" s="125"/>
      <c r="AZ43">
        <f t="shared" si="0"/>
        <v>227.5736</v>
      </c>
      <c r="BA43">
        <f t="shared" si="5"/>
        <v>210.264</v>
      </c>
      <c r="BB43">
        <f t="shared" si="6"/>
        <v>17.31</v>
      </c>
      <c r="BC43">
        <f t="shared" si="7"/>
        <v>0</v>
      </c>
    </row>
    <row r="44" ht="13.5" spans="1:55">
      <c r="A44" s="81" t="s">
        <v>59</v>
      </c>
      <c r="B44" s="118">
        <f t="shared" si="4"/>
        <v>3414.48</v>
      </c>
      <c r="C44" s="119">
        <v>3414.48</v>
      </c>
      <c r="D44" s="120">
        <v>0</v>
      </c>
      <c r="E44" s="121">
        <v>-7</v>
      </c>
      <c r="F44" s="102">
        <v>68.044</v>
      </c>
      <c r="G44" s="102">
        <v>70.044</v>
      </c>
      <c r="H44" s="102">
        <v>-2</v>
      </c>
      <c r="I44" s="102">
        <v>-2</v>
      </c>
      <c r="J44" s="125"/>
      <c r="K44" s="125"/>
      <c r="L44" s="125"/>
      <c r="M44" s="125"/>
      <c r="N44" s="125">
        <v>45.24</v>
      </c>
      <c r="O44" s="125">
        <v>45.24</v>
      </c>
      <c r="P44" s="125">
        <v>22.62</v>
      </c>
      <c r="Q44" s="125">
        <v>22.62</v>
      </c>
      <c r="R44" s="125">
        <v>0</v>
      </c>
      <c r="S44" s="125">
        <v>0</v>
      </c>
      <c r="T44" s="125">
        <v>80</v>
      </c>
      <c r="U44" s="125">
        <v>80</v>
      </c>
      <c r="V44" s="125">
        <v>0</v>
      </c>
      <c r="W44" s="125">
        <v>0</v>
      </c>
      <c r="X44" s="125">
        <v>78.55</v>
      </c>
      <c r="Y44" s="125">
        <v>78.55</v>
      </c>
      <c r="Z44" s="125"/>
      <c r="AA44" s="125"/>
      <c r="AB44" s="125">
        <v>0</v>
      </c>
      <c r="AC44" s="125">
        <v>0</v>
      </c>
      <c r="AD44" s="125"/>
      <c r="AE44" s="125"/>
      <c r="AF44" s="125">
        <v>0</v>
      </c>
      <c r="AG44" s="125">
        <v>0</v>
      </c>
      <c r="AH44" s="125"/>
      <c r="AI44" s="125"/>
      <c r="AJ44" s="125">
        <v>0</v>
      </c>
      <c r="AK44" s="125">
        <v>0</v>
      </c>
      <c r="AL44" s="125"/>
      <c r="AM44" s="125"/>
      <c r="AN44" s="125">
        <v>0</v>
      </c>
      <c r="AO44" s="125">
        <v>0</v>
      </c>
      <c r="AP44" s="125"/>
      <c r="AQ44" s="125"/>
      <c r="AR44" s="125">
        <v>64.6704</v>
      </c>
      <c r="AS44" s="125">
        <v>54.76</v>
      </c>
      <c r="AT44" s="125">
        <v>9.91</v>
      </c>
      <c r="AU44" s="125"/>
      <c r="AV44" s="125">
        <v>26.37</v>
      </c>
      <c r="AW44" s="125">
        <v>36.54</v>
      </c>
      <c r="AX44" s="125">
        <v>-10.17</v>
      </c>
      <c r="AY44" s="125"/>
      <c r="AZ44">
        <f t="shared" si="0"/>
        <v>3754.7344</v>
      </c>
      <c r="BA44">
        <f t="shared" si="5"/>
        <v>3756.994</v>
      </c>
      <c r="BB44">
        <f t="shared" si="6"/>
        <v>-2.26</v>
      </c>
      <c r="BC44">
        <f t="shared" si="7"/>
        <v>-9</v>
      </c>
    </row>
    <row r="45" ht="13.5" spans="1:55">
      <c r="A45" s="81" t="s">
        <v>60</v>
      </c>
      <c r="B45" s="118">
        <f t="shared" si="4"/>
        <v>1757.54</v>
      </c>
      <c r="C45" s="119">
        <v>1757.54</v>
      </c>
      <c r="D45" s="120">
        <v>0</v>
      </c>
      <c r="E45" s="121">
        <v>-2</v>
      </c>
      <c r="F45" s="102">
        <v>75.52</v>
      </c>
      <c r="G45" s="102">
        <v>76.52</v>
      </c>
      <c r="H45" s="102">
        <v>-1</v>
      </c>
      <c r="I45" s="102">
        <v>-1</v>
      </c>
      <c r="J45" s="125"/>
      <c r="K45" s="125"/>
      <c r="L45" s="125"/>
      <c r="M45" s="125"/>
      <c r="N45" s="125">
        <v>31.32</v>
      </c>
      <c r="O45" s="125">
        <v>31.32</v>
      </c>
      <c r="P45" s="125">
        <v>15.66</v>
      </c>
      <c r="Q45" s="125">
        <v>15.66</v>
      </c>
      <c r="R45" s="125">
        <v>0</v>
      </c>
      <c r="S45" s="125">
        <v>0</v>
      </c>
      <c r="T45" s="125">
        <v>85</v>
      </c>
      <c r="U45" s="125">
        <v>80</v>
      </c>
      <c r="V45" s="125">
        <v>5</v>
      </c>
      <c r="W45" s="125">
        <v>5</v>
      </c>
      <c r="X45" s="125">
        <v>100.48</v>
      </c>
      <c r="Y45" s="125">
        <v>100.48</v>
      </c>
      <c r="Z45" s="125"/>
      <c r="AA45" s="125"/>
      <c r="AB45" s="125">
        <v>0</v>
      </c>
      <c r="AC45" s="125">
        <v>0</v>
      </c>
      <c r="AD45" s="125"/>
      <c r="AE45" s="125"/>
      <c r="AF45" s="125">
        <v>0</v>
      </c>
      <c r="AG45" s="125">
        <v>0</v>
      </c>
      <c r="AH45" s="125"/>
      <c r="AI45" s="125"/>
      <c r="AJ45" s="125">
        <v>0</v>
      </c>
      <c r="AK45" s="125">
        <v>0</v>
      </c>
      <c r="AL45" s="125"/>
      <c r="AM45" s="125"/>
      <c r="AN45" s="125">
        <v>0</v>
      </c>
      <c r="AO45" s="125">
        <v>0</v>
      </c>
      <c r="AP45" s="125"/>
      <c r="AQ45" s="125"/>
      <c r="AR45" s="125">
        <v>77.3487</v>
      </c>
      <c r="AS45" s="125">
        <v>74.18</v>
      </c>
      <c r="AT45" s="125">
        <v>3.17</v>
      </c>
      <c r="AU45" s="125"/>
      <c r="AV45" s="125">
        <v>53.67</v>
      </c>
      <c r="AW45" s="125">
        <v>62.43</v>
      </c>
      <c r="AX45" s="125">
        <v>-8.76</v>
      </c>
      <c r="AY45" s="125"/>
      <c r="AZ45">
        <f t="shared" si="0"/>
        <v>2165.2187</v>
      </c>
      <c r="BA45">
        <f t="shared" si="5"/>
        <v>2166.81</v>
      </c>
      <c r="BB45">
        <f t="shared" si="6"/>
        <v>-1.59</v>
      </c>
      <c r="BC45">
        <f t="shared" si="7"/>
        <v>2</v>
      </c>
    </row>
    <row r="46" ht="13.5" spans="1:55">
      <c r="A46" s="81" t="s">
        <v>61</v>
      </c>
      <c r="B46" s="118">
        <f t="shared" si="4"/>
        <v>455.08</v>
      </c>
      <c r="C46" s="119">
        <v>455.08</v>
      </c>
      <c r="D46" s="120">
        <v>0</v>
      </c>
      <c r="E46" s="121">
        <v>0</v>
      </c>
      <c r="F46" s="102">
        <v>135.102</v>
      </c>
      <c r="G46" s="102">
        <v>135.102</v>
      </c>
      <c r="H46" s="123">
        <v>0</v>
      </c>
      <c r="I46" s="123">
        <v>0</v>
      </c>
      <c r="J46" s="125"/>
      <c r="K46" s="125"/>
      <c r="L46" s="125"/>
      <c r="M46" s="125"/>
      <c r="N46" s="125">
        <v>104.4</v>
      </c>
      <c r="O46" s="125">
        <v>104.4</v>
      </c>
      <c r="P46" s="125">
        <v>52.2</v>
      </c>
      <c r="Q46" s="125">
        <v>52.2</v>
      </c>
      <c r="R46" s="125">
        <v>0</v>
      </c>
      <c r="S46" s="125">
        <v>0</v>
      </c>
      <c r="T46" s="125">
        <v>80</v>
      </c>
      <c r="U46" s="125">
        <v>80</v>
      </c>
      <c r="V46" s="125">
        <v>0</v>
      </c>
      <c r="W46" s="125">
        <v>0</v>
      </c>
      <c r="X46" s="125">
        <v>240</v>
      </c>
      <c r="Y46" s="125">
        <v>240</v>
      </c>
      <c r="Z46" s="125"/>
      <c r="AA46" s="125"/>
      <c r="AB46" s="125">
        <v>0</v>
      </c>
      <c r="AC46" s="125">
        <v>0</v>
      </c>
      <c r="AD46" s="125"/>
      <c r="AE46" s="125"/>
      <c r="AF46" s="125">
        <v>0</v>
      </c>
      <c r="AG46" s="125">
        <v>0</v>
      </c>
      <c r="AH46" s="125"/>
      <c r="AI46" s="125"/>
      <c r="AJ46" s="125">
        <v>0</v>
      </c>
      <c r="AK46" s="125">
        <v>0</v>
      </c>
      <c r="AL46" s="125"/>
      <c r="AM46" s="125"/>
      <c r="AN46" s="125">
        <v>0</v>
      </c>
      <c r="AO46" s="125">
        <v>0</v>
      </c>
      <c r="AP46" s="125"/>
      <c r="AQ46" s="125"/>
      <c r="AR46" s="125">
        <v>469.3797</v>
      </c>
      <c r="AS46" s="125">
        <v>476.91</v>
      </c>
      <c r="AT46" s="125">
        <v>-7.53</v>
      </c>
      <c r="AU46" s="125"/>
      <c r="AV46" s="125">
        <v>349.11</v>
      </c>
      <c r="AW46" s="125">
        <v>408.26</v>
      </c>
      <c r="AX46" s="125">
        <v>-59.15</v>
      </c>
      <c r="AY46" s="125"/>
      <c r="AZ46">
        <f t="shared" si="0"/>
        <v>1780.8717</v>
      </c>
      <c r="BA46">
        <f t="shared" si="5"/>
        <v>1847.552</v>
      </c>
      <c r="BB46">
        <f t="shared" si="6"/>
        <v>-66.68</v>
      </c>
      <c r="BC46">
        <f t="shared" si="7"/>
        <v>0</v>
      </c>
    </row>
    <row r="47" ht="13.5" spans="1:55">
      <c r="A47" s="83" t="s">
        <v>62</v>
      </c>
      <c r="B47" s="117">
        <f t="shared" si="4"/>
        <v>1357.35</v>
      </c>
      <c r="C47" s="121">
        <f>SUM(C48:C119)</f>
        <v>997.35</v>
      </c>
      <c r="D47" s="121">
        <f>SUM(D48:D119)</f>
        <v>360</v>
      </c>
      <c r="E47" s="121">
        <f>SUM(E48:E119)</f>
        <v>0</v>
      </c>
      <c r="F47" s="102">
        <v>245</v>
      </c>
      <c r="G47" s="102">
        <v>245</v>
      </c>
      <c r="H47" s="102">
        <v>0</v>
      </c>
      <c r="I47" s="102">
        <v>0</v>
      </c>
      <c r="J47" s="125"/>
      <c r="K47" s="125"/>
      <c r="L47" s="125"/>
      <c r="M47" s="125"/>
      <c r="N47" s="125">
        <v>3281.64</v>
      </c>
      <c r="O47" s="125">
        <v>3281.64</v>
      </c>
      <c r="P47" s="125">
        <v>1640.82</v>
      </c>
      <c r="Q47" s="125">
        <v>1640.82</v>
      </c>
      <c r="R47" s="125">
        <v>0</v>
      </c>
      <c r="S47" s="125">
        <v>0</v>
      </c>
      <c r="T47" s="125">
        <v>0</v>
      </c>
      <c r="U47" s="125">
        <v>0</v>
      </c>
      <c r="V47" s="125">
        <v>0</v>
      </c>
      <c r="W47" s="125">
        <v>0</v>
      </c>
      <c r="X47" s="125">
        <v>2551.98</v>
      </c>
      <c r="Y47" s="125">
        <v>2551.98</v>
      </c>
      <c r="Z47" s="125"/>
      <c r="AA47" s="125"/>
      <c r="AB47" s="125">
        <v>0</v>
      </c>
      <c r="AC47" s="125">
        <v>0</v>
      </c>
      <c r="AD47" s="125"/>
      <c r="AE47" s="125"/>
      <c r="AF47" s="125">
        <v>0</v>
      </c>
      <c r="AG47" s="125">
        <v>0</v>
      </c>
      <c r="AH47" s="125"/>
      <c r="AI47" s="125"/>
      <c r="AJ47" s="125">
        <v>0</v>
      </c>
      <c r="AK47" s="125">
        <v>0</v>
      </c>
      <c r="AL47" s="125"/>
      <c r="AM47" s="125"/>
      <c r="AN47" s="125">
        <v>0</v>
      </c>
      <c r="AO47" s="125">
        <v>0</v>
      </c>
      <c r="AP47" s="125"/>
      <c r="AQ47" s="125"/>
      <c r="AR47" s="125">
        <v>2522.7045</v>
      </c>
      <c r="AS47" s="125">
        <v>2489.01</v>
      </c>
      <c r="AT47" s="125">
        <v>33.69</v>
      </c>
      <c r="AU47" s="125"/>
      <c r="AV47" s="125">
        <v>360.86</v>
      </c>
      <c r="AW47" s="125">
        <v>541.73</v>
      </c>
      <c r="AX47" s="125">
        <v>-180.87</v>
      </c>
      <c r="AY47" s="125"/>
      <c r="AZ47">
        <f t="shared" si="0"/>
        <v>8678.7145</v>
      </c>
      <c r="BA47">
        <f t="shared" si="5"/>
        <v>8465.89</v>
      </c>
      <c r="BB47">
        <f t="shared" si="6"/>
        <v>212.82</v>
      </c>
      <c r="BC47">
        <f t="shared" si="7"/>
        <v>0</v>
      </c>
    </row>
    <row r="48" ht="13.5" spans="1:55">
      <c r="A48" s="84" t="s">
        <v>63</v>
      </c>
      <c r="B48" s="118">
        <f t="shared" si="4"/>
        <v>18</v>
      </c>
      <c r="C48" s="119">
        <v>10</v>
      </c>
      <c r="D48" s="120">
        <v>8</v>
      </c>
      <c r="E48" s="124"/>
      <c r="F48" s="102">
        <v>14</v>
      </c>
      <c r="G48" s="102">
        <v>14</v>
      </c>
      <c r="H48" s="102">
        <v>0</v>
      </c>
      <c r="I48" s="102">
        <v>0</v>
      </c>
      <c r="J48" s="125"/>
      <c r="K48" s="125"/>
      <c r="L48" s="125"/>
      <c r="M48" s="125"/>
      <c r="N48" s="125">
        <v>52.2</v>
      </c>
      <c r="O48" s="125">
        <v>52.2</v>
      </c>
      <c r="P48" s="125">
        <v>26.1</v>
      </c>
      <c r="Q48" s="125">
        <v>26.1</v>
      </c>
      <c r="R48" s="125">
        <v>0</v>
      </c>
      <c r="S48" s="125">
        <v>0</v>
      </c>
      <c r="T48" s="125">
        <v>0</v>
      </c>
      <c r="U48" s="125">
        <v>0</v>
      </c>
      <c r="V48" s="125">
        <v>0</v>
      </c>
      <c r="W48" s="125">
        <v>0</v>
      </c>
      <c r="X48" s="125">
        <v>45</v>
      </c>
      <c r="Y48" s="125">
        <v>45</v>
      </c>
      <c r="Z48" s="125"/>
      <c r="AA48" s="125"/>
      <c r="AB48" s="125">
        <v>0</v>
      </c>
      <c r="AC48" s="125">
        <v>0</v>
      </c>
      <c r="AD48" s="125"/>
      <c r="AE48" s="125"/>
      <c r="AF48" s="125">
        <v>0</v>
      </c>
      <c r="AG48" s="125">
        <v>0</v>
      </c>
      <c r="AH48" s="125"/>
      <c r="AI48" s="125"/>
      <c r="AJ48" s="125">
        <v>0</v>
      </c>
      <c r="AK48" s="125">
        <v>0</v>
      </c>
      <c r="AL48" s="125"/>
      <c r="AM48" s="125"/>
      <c r="AN48" s="125">
        <v>0</v>
      </c>
      <c r="AO48" s="125">
        <v>0</v>
      </c>
      <c r="AP48" s="125"/>
      <c r="AQ48" s="125"/>
      <c r="AR48" s="125">
        <v>32.7888</v>
      </c>
      <c r="AS48" s="125">
        <v>32.72</v>
      </c>
      <c r="AT48" s="125">
        <v>0.07</v>
      </c>
      <c r="AU48" s="125"/>
      <c r="AV48" s="125">
        <v>0</v>
      </c>
      <c r="AW48" s="125">
        <v>0</v>
      </c>
      <c r="AX48" s="125">
        <v>0</v>
      </c>
      <c r="AY48" s="125"/>
      <c r="AZ48">
        <f t="shared" si="0"/>
        <v>135.8888</v>
      </c>
      <c r="BA48">
        <f t="shared" si="5"/>
        <v>127.82</v>
      </c>
      <c r="BB48">
        <f t="shared" si="6"/>
        <v>8.07</v>
      </c>
      <c r="BC48">
        <f t="shared" si="7"/>
        <v>0</v>
      </c>
    </row>
    <row r="49" ht="13.5" spans="1:55">
      <c r="A49" s="84" t="s">
        <v>64</v>
      </c>
      <c r="B49" s="118">
        <f t="shared" si="4"/>
        <v>12.5</v>
      </c>
      <c r="C49" s="119">
        <v>4.5</v>
      </c>
      <c r="D49" s="120">
        <v>8</v>
      </c>
      <c r="E49" s="124"/>
      <c r="F49" s="102">
        <v>0</v>
      </c>
      <c r="G49" s="102">
        <v>0</v>
      </c>
      <c r="H49" s="102">
        <v>0</v>
      </c>
      <c r="I49" s="102">
        <v>0</v>
      </c>
      <c r="J49" s="125"/>
      <c r="K49" s="125"/>
      <c r="L49" s="125"/>
      <c r="M49" s="125"/>
      <c r="N49" s="125">
        <v>48.72</v>
      </c>
      <c r="O49" s="125">
        <v>48.72</v>
      </c>
      <c r="P49" s="125">
        <v>24.36</v>
      </c>
      <c r="Q49" s="125">
        <v>24.36</v>
      </c>
      <c r="R49" s="125">
        <v>0</v>
      </c>
      <c r="S49" s="125">
        <v>0</v>
      </c>
      <c r="T49" s="125">
        <v>0</v>
      </c>
      <c r="U49" s="125">
        <v>0</v>
      </c>
      <c r="V49" s="125">
        <v>0</v>
      </c>
      <c r="W49" s="125">
        <v>0</v>
      </c>
      <c r="X49" s="125">
        <v>40</v>
      </c>
      <c r="Y49" s="125">
        <v>40</v>
      </c>
      <c r="Z49" s="125"/>
      <c r="AA49" s="125"/>
      <c r="AB49" s="125">
        <v>0</v>
      </c>
      <c r="AC49" s="125">
        <v>0</v>
      </c>
      <c r="AD49" s="125"/>
      <c r="AE49" s="125"/>
      <c r="AF49" s="125">
        <v>0</v>
      </c>
      <c r="AG49" s="125">
        <v>0</v>
      </c>
      <c r="AH49" s="125"/>
      <c r="AI49" s="125"/>
      <c r="AJ49" s="125">
        <v>0</v>
      </c>
      <c r="AK49" s="125">
        <v>0</v>
      </c>
      <c r="AL49" s="125"/>
      <c r="AM49" s="125"/>
      <c r="AN49" s="125">
        <v>0</v>
      </c>
      <c r="AO49" s="125">
        <v>0</v>
      </c>
      <c r="AP49" s="125"/>
      <c r="AQ49" s="125"/>
      <c r="AR49" s="125">
        <v>20.736</v>
      </c>
      <c r="AS49" s="125">
        <v>20.74</v>
      </c>
      <c r="AT49" s="125">
        <v>0</v>
      </c>
      <c r="AU49" s="125"/>
      <c r="AV49" s="125">
        <v>0</v>
      </c>
      <c r="AW49" s="125">
        <v>0</v>
      </c>
      <c r="AX49" s="125">
        <v>0</v>
      </c>
      <c r="AY49" s="125"/>
      <c r="AZ49">
        <f t="shared" si="0"/>
        <v>97.596</v>
      </c>
      <c r="BA49">
        <f t="shared" si="5"/>
        <v>89.6</v>
      </c>
      <c r="BB49">
        <f t="shared" si="6"/>
        <v>8</v>
      </c>
      <c r="BC49">
        <f t="shared" si="7"/>
        <v>0</v>
      </c>
    </row>
    <row r="50" ht="13.5" spans="1:55">
      <c r="A50" s="84" t="s">
        <v>65</v>
      </c>
      <c r="B50" s="118">
        <f t="shared" si="4"/>
        <v>14</v>
      </c>
      <c r="C50" s="119">
        <v>6</v>
      </c>
      <c r="D50" s="120">
        <v>8</v>
      </c>
      <c r="E50" s="124"/>
      <c r="F50" s="102">
        <v>0</v>
      </c>
      <c r="G50" s="102">
        <v>0</v>
      </c>
      <c r="H50" s="102">
        <v>0</v>
      </c>
      <c r="I50" s="102">
        <v>0</v>
      </c>
      <c r="J50" s="125"/>
      <c r="K50" s="125"/>
      <c r="L50" s="125"/>
      <c r="M50" s="125"/>
      <c r="N50" s="125">
        <v>66.12</v>
      </c>
      <c r="O50" s="125">
        <v>66.12</v>
      </c>
      <c r="P50" s="125">
        <v>33.06</v>
      </c>
      <c r="Q50" s="125">
        <v>33.06</v>
      </c>
      <c r="R50" s="125">
        <v>0</v>
      </c>
      <c r="S50" s="125">
        <v>0</v>
      </c>
      <c r="T50" s="125">
        <v>0</v>
      </c>
      <c r="U50" s="125">
        <v>0</v>
      </c>
      <c r="V50" s="125">
        <v>0</v>
      </c>
      <c r="W50" s="125">
        <v>0</v>
      </c>
      <c r="X50" s="125">
        <v>82.5</v>
      </c>
      <c r="Y50" s="125">
        <v>82.5</v>
      </c>
      <c r="Z50" s="125"/>
      <c r="AA50" s="125"/>
      <c r="AB50" s="125">
        <v>0</v>
      </c>
      <c r="AC50" s="125">
        <v>0</v>
      </c>
      <c r="AD50" s="125"/>
      <c r="AE50" s="125"/>
      <c r="AF50" s="125">
        <v>0</v>
      </c>
      <c r="AG50" s="125">
        <v>0</v>
      </c>
      <c r="AH50" s="125"/>
      <c r="AI50" s="125"/>
      <c r="AJ50" s="125">
        <v>0</v>
      </c>
      <c r="AK50" s="125">
        <v>0</v>
      </c>
      <c r="AL50" s="125"/>
      <c r="AM50" s="125"/>
      <c r="AN50" s="125">
        <v>0</v>
      </c>
      <c r="AO50" s="125">
        <v>0</v>
      </c>
      <c r="AP50" s="125"/>
      <c r="AQ50" s="125"/>
      <c r="AR50" s="125">
        <v>46.8936</v>
      </c>
      <c r="AS50" s="125">
        <v>46.66</v>
      </c>
      <c r="AT50" s="125">
        <v>0.23</v>
      </c>
      <c r="AU50" s="125"/>
      <c r="AV50" s="125">
        <v>0</v>
      </c>
      <c r="AW50" s="125">
        <v>0</v>
      </c>
      <c r="AX50" s="125">
        <v>0</v>
      </c>
      <c r="AY50" s="125"/>
      <c r="AZ50">
        <f t="shared" si="0"/>
        <v>176.4536</v>
      </c>
      <c r="BA50">
        <f t="shared" si="5"/>
        <v>168.22</v>
      </c>
      <c r="BB50">
        <f t="shared" si="6"/>
        <v>8.23</v>
      </c>
      <c r="BC50">
        <f t="shared" si="7"/>
        <v>0</v>
      </c>
    </row>
    <row r="51" ht="13.5" spans="1:55">
      <c r="A51" s="84" t="s">
        <v>66</v>
      </c>
      <c r="B51" s="118">
        <f t="shared" si="4"/>
        <v>12.5</v>
      </c>
      <c r="C51" s="119">
        <v>4.5</v>
      </c>
      <c r="D51" s="120">
        <v>8</v>
      </c>
      <c r="E51" s="124"/>
      <c r="F51" s="102">
        <v>0</v>
      </c>
      <c r="G51" s="102">
        <v>0</v>
      </c>
      <c r="H51" s="102">
        <v>0</v>
      </c>
      <c r="I51" s="102">
        <v>0</v>
      </c>
      <c r="J51" s="125"/>
      <c r="K51" s="125"/>
      <c r="L51" s="125"/>
      <c r="M51" s="125"/>
      <c r="N51" s="125">
        <v>90.48</v>
      </c>
      <c r="O51" s="125">
        <v>90.48</v>
      </c>
      <c r="P51" s="125">
        <v>45.24</v>
      </c>
      <c r="Q51" s="125">
        <v>45.24</v>
      </c>
      <c r="R51" s="125">
        <v>0</v>
      </c>
      <c r="S51" s="125">
        <v>0</v>
      </c>
      <c r="T51" s="125">
        <v>0</v>
      </c>
      <c r="U51" s="125">
        <v>0</v>
      </c>
      <c r="V51" s="125">
        <v>0</v>
      </c>
      <c r="W51" s="125">
        <v>0</v>
      </c>
      <c r="X51" s="125">
        <v>70</v>
      </c>
      <c r="Y51" s="125">
        <v>70</v>
      </c>
      <c r="Z51" s="125"/>
      <c r="AA51" s="125"/>
      <c r="AB51" s="125">
        <v>0</v>
      </c>
      <c r="AC51" s="125">
        <v>0</v>
      </c>
      <c r="AD51" s="125"/>
      <c r="AE51" s="125"/>
      <c r="AF51" s="125">
        <v>0</v>
      </c>
      <c r="AG51" s="125">
        <v>0</v>
      </c>
      <c r="AH51" s="125"/>
      <c r="AI51" s="125"/>
      <c r="AJ51" s="125">
        <v>0</v>
      </c>
      <c r="AK51" s="125">
        <v>0</v>
      </c>
      <c r="AL51" s="125"/>
      <c r="AM51" s="125"/>
      <c r="AN51" s="125">
        <v>0</v>
      </c>
      <c r="AO51" s="125">
        <v>0</v>
      </c>
      <c r="AP51" s="125"/>
      <c r="AQ51" s="125"/>
      <c r="AR51" s="125">
        <v>76.2264</v>
      </c>
      <c r="AS51" s="125">
        <v>69.12</v>
      </c>
      <c r="AT51" s="125">
        <v>7.11</v>
      </c>
      <c r="AU51" s="125"/>
      <c r="AV51" s="125">
        <v>0</v>
      </c>
      <c r="AW51" s="125">
        <v>0</v>
      </c>
      <c r="AX51" s="125">
        <v>0</v>
      </c>
      <c r="AY51" s="125"/>
      <c r="AZ51">
        <f t="shared" si="0"/>
        <v>203.9664</v>
      </c>
      <c r="BA51">
        <f t="shared" si="5"/>
        <v>188.86</v>
      </c>
      <c r="BB51">
        <f t="shared" si="6"/>
        <v>15.11</v>
      </c>
      <c r="BC51">
        <f t="shared" si="7"/>
        <v>0</v>
      </c>
    </row>
    <row r="52" ht="13.5" spans="1:55">
      <c r="A52" s="84" t="s">
        <v>67</v>
      </c>
      <c r="B52" s="118">
        <f t="shared" si="4"/>
        <v>17.22</v>
      </c>
      <c r="C52" s="119">
        <v>9.22</v>
      </c>
      <c r="D52" s="120">
        <v>8</v>
      </c>
      <c r="E52" s="124"/>
      <c r="F52" s="102">
        <v>0</v>
      </c>
      <c r="G52" s="102">
        <v>0</v>
      </c>
      <c r="H52" s="102">
        <v>0</v>
      </c>
      <c r="I52" s="102">
        <v>0</v>
      </c>
      <c r="J52" s="125"/>
      <c r="K52" s="125"/>
      <c r="L52" s="125"/>
      <c r="M52" s="125"/>
      <c r="N52" s="125">
        <v>66.12</v>
      </c>
      <c r="O52" s="125">
        <v>66.12</v>
      </c>
      <c r="P52" s="125">
        <v>33.06</v>
      </c>
      <c r="Q52" s="125">
        <v>33.06</v>
      </c>
      <c r="R52" s="125">
        <v>0</v>
      </c>
      <c r="S52" s="125">
        <v>0</v>
      </c>
      <c r="T52" s="125">
        <v>0</v>
      </c>
      <c r="U52" s="125">
        <v>0</v>
      </c>
      <c r="V52" s="125">
        <v>0</v>
      </c>
      <c r="W52" s="125">
        <v>0</v>
      </c>
      <c r="X52" s="125">
        <v>60</v>
      </c>
      <c r="Y52" s="125">
        <v>60</v>
      </c>
      <c r="Z52" s="125"/>
      <c r="AA52" s="125"/>
      <c r="AB52" s="125">
        <v>0</v>
      </c>
      <c r="AC52" s="125">
        <v>0</v>
      </c>
      <c r="AD52" s="125"/>
      <c r="AE52" s="125"/>
      <c r="AF52" s="125">
        <v>0</v>
      </c>
      <c r="AG52" s="125">
        <v>0</v>
      </c>
      <c r="AH52" s="125"/>
      <c r="AI52" s="125"/>
      <c r="AJ52" s="125">
        <v>0</v>
      </c>
      <c r="AK52" s="125">
        <v>0</v>
      </c>
      <c r="AL52" s="125"/>
      <c r="AM52" s="125"/>
      <c r="AN52" s="125">
        <v>0</v>
      </c>
      <c r="AO52" s="125">
        <v>0</v>
      </c>
      <c r="AP52" s="125"/>
      <c r="AQ52" s="125"/>
      <c r="AR52" s="125">
        <v>44.73</v>
      </c>
      <c r="AS52" s="125">
        <v>64.8</v>
      </c>
      <c r="AT52" s="125">
        <v>-20.07</v>
      </c>
      <c r="AU52" s="125"/>
      <c r="AV52" s="125">
        <v>0</v>
      </c>
      <c r="AW52" s="125">
        <v>0</v>
      </c>
      <c r="AX52" s="125">
        <v>0</v>
      </c>
      <c r="AY52" s="125"/>
      <c r="AZ52">
        <f t="shared" si="0"/>
        <v>155.01</v>
      </c>
      <c r="BA52">
        <f t="shared" si="5"/>
        <v>167.08</v>
      </c>
      <c r="BB52">
        <f t="shared" si="6"/>
        <v>-12.07</v>
      </c>
      <c r="BC52">
        <f t="shared" si="7"/>
        <v>0</v>
      </c>
    </row>
    <row r="53" ht="13.5" spans="1:55">
      <c r="A53" s="84" t="s">
        <v>68</v>
      </c>
      <c r="B53" s="118">
        <f t="shared" si="4"/>
        <v>12.5</v>
      </c>
      <c r="C53" s="119">
        <v>4.5</v>
      </c>
      <c r="D53" s="120">
        <v>8</v>
      </c>
      <c r="E53" s="124"/>
      <c r="F53" s="102">
        <v>0</v>
      </c>
      <c r="G53" s="102">
        <v>0</v>
      </c>
      <c r="H53" s="102">
        <v>0</v>
      </c>
      <c r="I53" s="102">
        <v>0</v>
      </c>
      <c r="J53" s="125"/>
      <c r="K53" s="125"/>
      <c r="L53" s="125"/>
      <c r="M53" s="125"/>
      <c r="N53" s="125">
        <v>83.52</v>
      </c>
      <c r="O53" s="125">
        <v>83.52</v>
      </c>
      <c r="P53" s="125">
        <v>41.76</v>
      </c>
      <c r="Q53" s="125">
        <v>41.76</v>
      </c>
      <c r="R53" s="125">
        <v>0</v>
      </c>
      <c r="S53" s="125">
        <v>0</v>
      </c>
      <c r="T53" s="125">
        <v>0</v>
      </c>
      <c r="U53" s="125">
        <v>0</v>
      </c>
      <c r="V53" s="125">
        <v>0</v>
      </c>
      <c r="W53" s="125">
        <v>0</v>
      </c>
      <c r="X53" s="125">
        <v>65</v>
      </c>
      <c r="Y53" s="125">
        <v>65</v>
      </c>
      <c r="Z53" s="125"/>
      <c r="AA53" s="125"/>
      <c r="AB53" s="125">
        <v>0</v>
      </c>
      <c r="AC53" s="125">
        <v>0</v>
      </c>
      <c r="AD53" s="125"/>
      <c r="AE53" s="125"/>
      <c r="AF53" s="125">
        <v>0</v>
      </c>
      <c r="AG53" s="125">
        <v>0</v>
      </c>
      <c r="AH53" s="125"/>
      <c r="AI53" s="125"/>
      <c r="AJ53" s="125">
        <v>0</v>
      </c>
      <c r="AK53" s="125">
        <v>0</v>
      </c>
      <c r="AL53" s="125"/>
      <c r="AM53" s="125"/>
      <c r="AN53" s="125">
        <v>0</v>
      </c>
      <c r="AO53" s="125">
        <v>0</v>
      </c>
      <c r="AP53" s="125"/>
      <c r="AQ53" s="125"/>
      <c r="AR53" s="125">
        <v>64.701</v>
      </c>
      <c r="AS53" s="125">
        <v>64.8</v>
      </c>
      <c r="AT53" s="125">
        <v>-0.1</v>
      </c>
      <c r="AU53" s="125"/>
      <c r="AV53" s="125">
        <v>0</v>
      </c>
      <c r="AW53" s="125">
        <v>0</v>
      </c>
      <c r="AX53" s="125">
        <v>0</v>
      </c>
      <c r="AY53" s="125"/>
      <c r="AZ53">
        <f t="shared" si="0"/>
        <v>183.961</v>
      </c>
      <c r="BA53">
        <f t="shared" si="5"/>
        <v>176.06</v>
      </c>
      <c r="BB53">
        <f t="shared" si="6"/>
        <v>7.9</v>
      </c>
      <c r="BC53">
        <f t="shared" si="7"/>
        <v>0</v>
      </c>
    </row>
    <row r="54" ht="13.5" spans="1:55">
      <c r="A54" s="84" t="s">
        <v>69</v>
      </c>
      <c r="B54" s="118">
        <f t="shared" si="4"/>
        <v>12.5</v>
      </c>
      <c r="C54" s="119">
        <v>4.5</v>
      </c>
      <c r="D54" s="120">
        <v>8</v>
      </c>
      <c r="E54" s="124"/>
      <c r="F54" s="102">
        <v>0</v>
      </c>
      <c r="G54" s="102">
        <v>0</v>
      </c>
      <c r="H54" s="102">
        <v>0</v>
      </c>
      <c r="I54" s="102">
        <v>0</v>
      </c>
      <c r="J54" s="125"/>
      <c r="K54" s="125"/>
      <c r="L54" s="125"/>
      <c r="M54" s="125"/>
      <c r="N54" s="125">
        <v>31.32</v>
      </c>
      <c r="O54" s="125">
        <v>31.32</v>
      </c>
      <c r="P54" s="125">
        <v>15.66</v>
      </c>
      <c r="Q54" s="125">
        <v>15.66</v>
      </c>
      <c r="R54" s="125">
        <v>0</v>
      </c>
      <c r="S54" s="125">
        <v>0</v>
      </c>
      <c r="T54" s="125">
        <v>0</v>
      </c>
      <c r="U54" s="125">
        <v>0</v>
      </c>
      <c r="V54" s="125">
        <v>0</v>
      </c>
      <c r="W54" s="125">
        <v>0</v>
      </c>
      <c r="X54" s="125">
        <v>37.5</v>
      </c>
      <c r="Y54" s="125">
        <v>37.5</v>
      </c>
      <c r="Z54" s="125"/>
      <c r="AA54" s="125"/>
      <c r="AB54" s="125">
        <v>0</v>
      </c>
      <c r="AC54" s="125">
        <v>0</v>
      </c>
      <c r="AD54" s="125"/>
      <c r="AE54" s="125"/>
      <c r="AF54" s="125">
        <v>0</v>
      </c>
      <c r="AG54" s="125">
        <v>0</v>
      </c>
      <c r="AH54" s="125"/>
      <c r="AI54" s="125"/>
      <c r="AJ54" s="125">
        <v>0</v>
      </c>
      <c r="AK54" s="125">
        <v>0</v>
      </c>
      <c r="AL54" s="125"/>
      <c r="AM54" s="125"/>
      <c r="AN54" s="125">
        <v>0</v>
      </c>
      <c r="AO54" s="125">
        <v>0</v>
      </c>
      <c r="AP54" s="125"/>
      <c r="AQ54" s="125"/>
      <c r="AR54" s="125">
        <v>32.832</v>
      </c>
      <c r="AS54" s="125">
        <v>32.4</v>
      </c>
      <c r="AT54" s="125">
        <v>0.43</v>
      </c>
      <c r="AU54" s="125"/>
      <c r="AV54" s="125">
        <v>0</v>
      </c>
      <c r="AW54" s="125">
        <v>0</v>
      </c>
      <c r="AX54" s="125">
        <v>0</v>
      </c>
      <c r="AY54" s="125"/>
      <c r="AZ54">
        <f t="shared" si="0"/>
        <v>98.492</v>
      </c>
      <c r="BA54">
        <f t="shared" si="5"/>
        <v>90.06</v>
      </c>
      <c r="BB54">
        <f t="shared" si="6"/>
        <v>8.43</v>
      </c>
      <c r="BC54">
        <f t="shared" si="7"/>
        <v>0</v>
      </c>
    </row>
    <row r="55" ht="13.5" spans="1:55">
      <c r="A55" s="84" t="s">
        <v>70</v>
      </c>
      <c r="B55" s="118">
        <f t="shared" si="4"/>
        <v>13</v>
      </c>
      <c r="C55" s="119">
        <v>5</v>
      </c>
      <c r="D55" s="120">
        <v>8</v>
      </c>
      <c r="E55" s="124"/>
      <c r="F55" s="102">
        <v>0</v>
      </c>
      <c r="G55" s="102">
        <v>0</v>
      </c>
      <c r="H55" s="102">
        <v>0</v>
      </c>
      <c r="I55" s="102">
        <v>0</v>
      </c>
      <c r="J55" s="125"/>
      <c r="K55" s="125"/>
      <c r="L55" s="125"/>
      <c r="M55" s="125"/>
      <c r="N55" s="125">
        <v>24.36</v>
      </c>
      <c r="O55" s="125">
        <v>24.36</v>
      </c>
      <c r="P55" s="125">
        <v>12.18</v>
      </c>
      <c r="Q55" s="125">
        <v>12.18</v>
      </c>
      <c r="R55" s="125">
        <v>0</v>
      </c>
      <c r="S55" s="125">
        <v>0</v>
      </c>
      <c r="T55" s="125">
        <v>0</v>
      </c>
      <c r="U55" s="125">
        <v>0</v>
      </c>
      <c r="V55" s="125">
        <v>0</v>
      </c>
      <c r="W55" s="125">
        <v>0</v>
      </c>
      <c r="X55" s="125">
        <v>19</v>
      </c>
      <c r="Y55" s="125">
        <v>19</v>
      </c>
      <c r="Z55" s="125"/>
      <c r="AA55" s="125"/>
      <c r="AB55" s="125">
        <v>0</v>
      </c>
      <c r="AC55" s="125">
        <v>0</v>
      </c>
      <c r="AD55" s="125"/>
      <c r="AE55" s="125"/>
      <c r="AF55" s="125">
        <v>0</v>
      </c>
      <c r="AG55" s="125">
        <v>0</v>
      </c>
      <c r="AH55" s="125"/>
      <c r="AI55" s="125"/>
      <c r="AJ55" s="125">
        <v>0</v>
      </c>
      <c r="AK55" s="125">
        <v>0</v>
      </c>
      <c r="AL55" s="125"/>
      <c r="AM55" s="125"/>
      <c r="AN55" s="125">
        <v>0</v>
      </c>
      <c r="AO55" s="125">
        <v>0</v>
      </c>
      <c r="AP55" s="125"/>
      <c r="AQ55" s="125"/>
      <c r="AR55" s="125">
        <v>21.8484</v>
      </c>
      <c r="AS55" s="125">
        <v>18.36</v>
      </c>
      <c r="AT55" s="125">
        <v>3.49</v>
      </c>
      <c r="AU55" s="125"/>
      <c r="AV55" s="125">
        <v>0</v>
      </c>
      <c r="AW55" s="125">
        <v>0</v>
      </c>
      <c r="AX55" s="125">
        <v>0</v>
      </c>
      <c r="AY55" s="125"/>
      <c r="AZ55">
        <f t="shared" si="0"/>
        <v>66.0284</v>
      </c>
      <c r="BA55">
        <f t="shared" si="5"/>
        <v>54.54</v>
      </c>
      <c r="BB55">
        <f t="shared" si="6"/>
        <v>11.49</v>
      </c>
      <c r="BC55">
        <f t="shared" si="7"/>
        <v>0</v>
      </c>
    </row>
    <row r="56" ht="13.5" spans="1:55">
      <c r="A56" s="84" t="s">
        <v>71</v>
      </c>
      <c r="B56" s="118">
        <f t="shared" si="4"/>
        <v>23.78</v>
      </c>
      <c r="C56" s="119">
        <v>15.78</v>
      </c>
      <c r="D56" s="120">
        <v>8</v>
      </c>
      <c r="E56" s="124"/>
      <c r="F56" s="102">
        <v>0</v>
      </c>
      <c r="G56" s="102">
        <v>0</v>
      </c>
      <c r="H56" s="102">
        <v>0</v>
      </c>
      <c r="I56" s="102">
        <v>0</v>
      </c>
      <c r="J56" s="125"/>
      <c r="K56" s="125"/>
      <c r="L56" s="125"/>
      <c r="M56" s="125"/>
      <c r="N56" s="125">
        <v>10.44</v>
      </c>
      <c r="O56" s="125">
        <v>10.44</v>
      </c>
      <c r="P56" s="125">
        <v>5.22</v>
      </c>
      <c r="Q56" s="125">
        <v>5.22</v>
      </c>
      <c r="R56" s="125">
        <v>0</v>
      </c>
      <c r="S56" s="125">
        <v>0</v>
      </c>
      <c r="T56" s="125">
        <v>0</v>
      </c>
      <c r="U56" s="125">
        <v>0</v>
      </c>
      <c r="V56" s="125">
        <v>0</v>
      </c>
      <c r="W56" s="125">
        <v>0</v>
      </c>
      <c r="X56" s="125">
        <v>9.5</v>
      </c>
      <c r="Y56" s="125">
        <v>9.5</v>
      </c>
      <c r="Z56" s="125"/>
      <c r="AA56" s="125"/>
      <c r="AB56" s="125">
        <v>0</v>
      </c>
      <c r="AC56" s="125">
        <v>0</v>
      </c>
      <c r="AD56" s="125"/>
      <c r="AE56" s="125"/>
      <c r="AF56" s="125">
        <v>0</v>
      </c>
      <c r="AG56" s="125">
        <v>0</v>
      </c>
      <c r="AH56" s="125"/>
      <c r="AI56" s="125"/>
      <c r="AJ56" s="125">
        <v>0</v>
      </c>
      <c r="AK56" s="125">
        <v>0</v>
      </c>
      <c r="AL56" s="125"/>
      <c r="AM56" s="125"/>
      <c r="AN56" s="125">
        <v>0</v>
      </c>
      <c r="AO56" s="125">
        <v>0</v>
      </c>
      <c r="AP56" s="125"/>
      <c r="AQ56" s="125"/>
      <c r="AR56" s="125">
        <v>9.0504</v>
      </c>
      <c r="AS56" s="125">
        <v>8.64</v>
      </c>
      <c r="AT56" s="125">
        <v>0.41</v>
      </c>
      <c r="AU56" s="125"/>
      <c r="AV56" s="125">
        <v>2.24</v>
      </c>
      <c r="AW56" s="125">
        <v>2.94</v>
      </c>
      <c r="AX56" s="125">
        <v>-0.7</v>
      </c>
      <c r="AY56" s="125"/>
      <c r="AZ56">
        <f t="shared" si="0"/>
        <v>49.7904</v>
      </c>
      <c r="BA56">
        <f t="shared" si="5"/>
        <v>42.08</v>
      </c>
      <c r="BB56">
        <f t="shared" si="6"/>
        <v>7.71</v>
      </c>
      <c r="BC56">
        <f t="shared" si="7"/>
        <v>0</v>
      </c>
    </row>
    <row r="57" ht="13.5" spans="1:55">
      <c r="A57" s="84" t="s">
        <v>72</v>
      </c>
      <c r="B57" s="118">
        <f t="shared" si="4"/>
        <v>15.46</v>
      </c>
      <c r="C57" s="119">
        <v>7.46</v>
      </c>
      <c r="D57" s="120">
        <v>8</v>
      </c>
      <c r="E57" s="124"/>
      <c r="F57" s="102">
        <v>0</v>
      </c>
      <c r="G57" s="102">
        <v>0</v>
      </c>
      <c r="H57" s="102">
        <v>0</v>
      </c>
      <c r="I57" s="102">
        <v>0</v>
      </c>
      <c r="J57" s="125"/>
      <c r="K57" s="125"/>
      <c r="L57" s="125"/>
      <c r="M57" s="125"/>
      <c r="N57" s="125">
        <v>13.92</v>
      </c>
      <c r="O57" s="125">
        <v>13.92</v>
      </c>
      <c r="P57" s="125">
        <v>6.96</v>
      </c>
      <c r="Q57" s="125">
        <v>6.96</v>
      </c>
      <c r="R57" s="125">
        <v>0</v>
      </c>
      <c r="S57" s="125">
        <v>0</v>
      </c>
      <c r="T57" s="125">
        <v>0</v>
      </c>
      <c r="U57" s="125">
        <v>0</v>
      </c>
      <c r="V57" s="125">
        <v>0</v>
      </c>
      <c r="W57" s="125">
        <v>0</v>
      </c>
      <c r="X57" s="125">
        <v>10</v>
      </c>
      <c r="Y57" s="125">
        <v>10</v>
      </c>
      <c r="Z57" s="125"/>
      <c r="AA57" s="125"/>
      <c r="AB57" s="125">
        <v>0</v>
      </c>
      <c r="AC57" s="125">
        <v>0</v>
      </c>
      <c r="AD57" s="125"/>
      <c r="AE57" s="125"/>
      <c r="AF57" s="125">
        <v>0</v>
      </c>
      <c r="AG57" s="125">
        <v>0</v>
      </c>
      <c r="AH57" s="125"/>
      <c r="AI57" s="125"/>
      <c r="AJ57" s="125">
        <v>0</v>
      </c>
      <c r="AK57" s="125">
        <v>0</v>
      </c>
      <c r="AL57" s="125"/>
      <c r="AM57" s="125"/>
      <c r="AN57" s="125">
        <v>0</v>
      </c>
      <c r="AO57" s="125">
        <v>0</v>
      </c>
      <c r="AP57" s="125"/>
      <c r="AQ57" s="125"/>
      <c r="AR57" s="125">
        <v>15.1848</v>
      </c>
      <c r="AS57" s="125">
        <v>15.12</v>
      </c>
      <c r="AT57" s="125">
        <v>0.06</v>
      </c>
      <c r="AU57" s="125"/>
      <c r="AV57" s="125">
        <v>2.98</v>
      </c>
      <c r="AW57" s="125">
        <v>3.98</v>
      </c>
      <c r="AX57" s="125">
        <v>-1</v>
      </c>
      <c r="AY57" s="125"/>
      <c r="AZ57">
        <f t="shared" si="0"/>
        <v>50.5848</v>
      </c>
      <c r="BA57">
        <f t="shared" si="5"/>
        <v>43.52</v>
      </c>
      <c r="BB57">
        <f t="shared" si="6"/>
        <v>7.06</v>
      </c>
      <c r="BC57">
        <f t="shared" si="7"/>
        <v>0</v>
      </c>
    </row>
    <row r="58" ht="13.5" spans="1:55">
      <c r="A58" s="84" t="s">
        <v>73</v>
      </c>
      <c r="B58" s="118">
        <f t="shared" si="4"/>
        <v>12.5</v>
      </c>
      <c r="C58" s="119">
        <v>4.5</v>
      </c>
      <c r="D58" s="120">
        <v>8</v>
      </c>
      <c r="E58" s="124"/>
      <c r="F58" s="102">
        <v>14</v>
      </c>
      <c r="G58" s="102">
        <v>14</v>
      </c>
      <c r="H58" s="102">
        <v>0</v>
      </c>
      <c r="I58" s="102">
        <v>0</v>
      </c>
      <c r="J58" s="125"/>
      <c r="K58" s="125"/>
      <c r="L58" s="125"/>
      <c r="M58" s="125"/>
      <c r="N58" s="125">
        <v>69.6</v>
      </c>
      <c r="O58" s="125">
        <v>69.6</v>
      </c>
      <c r="P58" s="125">
        <v>34.8</v>
      </c>
      <c r="Q58" s="125">
        <v>34.8</v>
      </c>
      <c r="R58" s="125">
        <v>0</v>
      </c>
      <c r="S58" s="125">
        <v>0</v>
      </c>
      <c r="T58" s="125">
        <v>0</v>
      </c>
      <c r="U58" s="125">
        <v>0</v>
      </c>
      <c r="V58" s="125">
        <v>0</v>
      </c>
      <c r="W58" s="125">
        <v>0</v>
      </c>
      <c r="X58" s="125">
        <v>60</v>
      </c>
      <c r="Y58" s="125">
        <v>60</v>
      </c>
      <c r="Z58" s="125"/>
      <c r="AA58" s="125"/>
      <c r="AB58" s="125">
        <v>0</v>
      </c>
      <c r="AC58" s="125">
        <v>0</v>
      </c>
      <c r="AD58" s="125"/>
      <c r="AE58" s="125"/>
      <c r="AF58" s="125">
        <v>0</v>
      </c>
      <c r="AG58" s="125">
        <v>0</v>
      </c>
      <c r="AH58" s="125"/>
      <c r="AI58" s="125"/>
      <c r="AJ58" s="125">
        <v>0</v>
      </c>
      <c r="AK58" s="125">
        <v>0</v>
      </c>
      <c r="AL58" s="125"/>
      <c r="AM58" s="125"/>
      <c r="AN58" s="125">
        <v>0</v>
      </c>
      <c r="AO58" s="125">
        <v>0</v>
      </c>
      <c r="AP58" s="125"/>
      <c r="AQ58" s="125"/>
      <c r="AR58" s="125">
        <v>48.4056</v>
      </c>
      <c r="AS58" s="125">
        <v>49.68</v>
      </c>
      <c r="AT58" s="125">
        <v>-1.27</v>
      </c>
      <c r="AU58" s="125"/>
      <c r="AV58" s="125">
        <v>0</v>
      </c>
      <c r="AW58" s="125">
        <v>0</v>
      </c>
      <c r="AX58" s="125">
        <v>0</v>
      </c>
      <c r="AY58" s="125"/>
      <c r="AZ58">
        <f t="shared" si="0"/>
        <v>169.7056</v>
      </c>
      <c r="BA58">
        <f t="shared" si="5"/>
        <v>162.98</v>
      </c>
      <c r="BB58">
        <f t="shared" si="6"/>
        <v>6.73</v>
      </c>
      <c r="BC58">
        <f t="shared" si="7"/>
        <v>0</v>
      </c>
    </row>
    <row r="59" ht="13.5" spans="1:55">
      <c r="A59" s="84" t="s">
        <v>74</v>
      </c>
      <c r="B59" s="118">
        <f t="shared" si="4"/>
        <v>12.5</v>
      </c>
      <c r="C59" s="119">
        <v>4.5</v>
      </c>
      <c r="D59" s="120">
        <v>8</v>
      </c>
      <c r="E59" s="124"/>
      <c r="F59" s="102">
        <v>14</v>
      </c>
      <c r="G59" s="102">
        <v>14</v>
      </c>
      <c r="H59" s="102">
        <v>0</v>
      </c>
      <c r="I59" s="102">
        <v>0</v>
      </c>
      <c r="J59" s="125"/>
      <c r="K59" s="125"/>
      <c r="L59" s="125"/>
      <c r="M59" s="125"/>
      <c r="N59" s="125">
        <v>45.24</v>
      </c>
      <c r="O59" s="125">
        <v>45.24</v>
      </c>
      <c r="P59" s="125">
        <v>22.62</v>
      </c>
      <c r="Q59" s="125">
        <v>22.62</v>
      </c>
      <c r="R59" s="125">
        <v>0</v>
      </c>
      <c r="S59" s="125">
        <v>0</v>
      </c>
      <c r="T59" s="125">
        <v>0</v>
      </c>
      <c r="U59" s="125">
        <v>0</v>
      </c>
      <c r="V59" s="125">
        <v>0</v>
      </c>
      <c r="W59" s="125">
        <v>0</v>
      </c>
      <c r="X59" s="125">
        <v>38</v>
      </c>
      <c r="Y59" s="125">
        <v>38</v>
      </c>
      <c r="Z59" s="125"/>
      <c r="AA59" s="125"/>
      <c r="AB59" s="125">
        <v>0</v>
      </c>
      <c r="AC59" s="125">
        <v>0</v>
      </c>
      <c r="AD59" s="125"/>
      <c r="AE59" s="125"/>
      <c r="AF59" s="125">
        <v>0</v>
      </c>
      <c r="AG59" s="125">
        <v>0</v>
      </c>
      <c r="AH59" s="125"/>
      <c r="AI59" s="125"/>
      <c r="AJ59" s="125">
        <v>0</v>
      </c>
      <c r="AK59" s="125">
        <v>0</v>
      </c>
      <c r="AL59" s="125"/>
      <c r="AM59" s="125"/>
      <c r="AN59" s="125">
        <v>0</v>
      </c>
      <c r="AO59" s="125">
        <v>0</v>
      </c>
      <c r="AP59" s="125"/>
      <c r="AQ59" s="125"/>
      <c r="AR59" s="125">
        <v>26.5986</v>
      </c>
      <c r="AS59" s="125">
        <v>25.92</v>
      </c>
      <c r="AT59" s="125">
        <v>0.68</v>
      </c>
      <c r="AU59" s="125"/>
      <c r="AV59" s="125">
        <v>0</v>
      </c>
      <c r="AW59" s="125">
        <v>0</v>
      </c>
      <c r="AX59" s="125">
        <v>0</v>
      </c>
      <c r="AY59" s="125"/>
      <c r="AZ59">
        <f t="shared" si="0"/>
        <v>113.7186</v>
      </c>
      <c r="BA59">
        <f t="shared" si="5"/>
        <v>105.04</v>
      </c>
      <c r="BB59">
        <f t="shared" si="6"/>
        <v>8.68</v>
      </c>
      <c r="BC59">
        <f t="shared" si="7"/>
        <v>0</v>
      </c>
    </row>
    <row r="60" ht="13.5" spans="1:55">
      <c r="A60" s="84" t="s">
        <v>75</v>
      </c>
      <c r="B60" s="118">
        <f t="shared" si="4"/>
        <v>10.01</v>
      </c>
      <c r="C60" s="119">
        <v>10.01</v>
      </c>
      <c r="D60" s="120">
        <v>0</v>
      </c>
      <c r="E60" s="124"/>
      <c r="F60" s="102">
        <v>0</v>
      </c>
      <c r="G60" s="102">
        <v>0</v>
      </c>
      <c r="H60" s="102">
        <v>0</v>
      </c>
      <c r="I60" s="102">
        <v>0</v>
      </c>
      <c r="J60" s="125"/>
      <c r="K60" s="125"/>
      <c r="L60" s="125"/>
      <c r="M60" s="125"/>
      <c r="N60" s="125">
        <v>10.44</v>
      </c>
      <c r="O60" s="125">
        <v>10.44</v>
      </c>
      <c r="P60" s="125">
        <v>5.22</v>
      </c>
      <c r="Q60" s="125">
        <v>5.22</v>
      </c>
      <c r="R60" s="125">
        <v>0</v>
      </c>
      <c r="S60" s="125">
        <v>0</v>
      </c>
      <c r="T60" s="125">
        <v>0</v>
      </c>
      <c r="U60" s="125">
        <v>0</v>
      </c>
      <c r="V60" s="125">
        <v>0</v>
      </c>
      <c r="W60" s="125">
        <v>0</v>
      </c>
      <c r="X60" s="125">
        <v>9</v>
      </c>
      <c r="Y60" s="125">
        <v>9</v>
      </c>
      <c r="Z60" s="125"/>
      <c r="AA60" s="125"/>
      <c r="AB60" s="125">
        <v>0</v>
      </c>
      <c r="AC60" s="125">
        <v>0</v>
      </c>
      <c r="AD60" s="125"/>
      <c r="AE60" s="125"/>
      <c r="AF60" s="125">
        <v>0</v>
      </c>
      <c r="AG60" s="125">
        <v>0</v>
      </c>
      <c r="AH60" s="125"/>
      <c r="AI60" s="125"/>
      <c r="AJ60" s="125">
        <v>0</v>
      </c>
      <c r="AK60" s="125">
        <v>0</v>
      </c>
      <c r="AL60" s="125"/>
      <c r="AM60" s="125"/>
      <c r="AN60" s="125">
        <v>0</v>
      </c>
      <c r="AO60" s="125">
        <v>0</v>
      </c>
      <c r="AP60" s="125"/>
      <c r="AQ60" s="125"/>
      <c r="AR60" s="125">
        <v>12.1815</v>
      </c>
      <c r="AS60" s="125">
        <v>12.96</v>
      </c>
      <c r="AT60" s="125">
        <v>-0.78</v>
      </c>
      <c r="AU60" s="125"/>
      <c r="AV60" s="125">
        <v>0</v>
      </c>
      <c r="AW60" s="125">
        <v>0</v>
      </c>
      <c r="AX60" s="125">
        <v>0</v>
      </c>
      <c r="AY60" s="125"/>
      <c r="AZ60">
        <f t="shared" si="0"/>
        <v>36.4115</v>
      </c>
      <c r="BA60">
        <f t="shared" si="5"/>
        <v>37.19</v>
      </c>
      <c r="BB60">
        <f t="shared" si="6"/>
        <v>-0.78</v>
      </c>
      <c r="BC60">
        <f t="shared" si="7"/>
        <v>0</v>
      </c>
    </row>
    <row r="61" ht="13.5" spans="1:55">
      <c r="A61" s="84" t="s">
        <v>76</v>
      </c>
      <c r="B61" s="118">
        <f t="shared" si="4"/>
        <v>13</v>
      </c>
      <c r="C61" s="119">
        <v>13</v>
      </c>
      <c r="D61" s="120">
        <v>0</v>
      </c>
      <c r="E61" s="124"/>
      <c r="F61" s="102">
        <v>0</v>
      </c>
      <c r="G61" s="102">
        <v>0</v>
      </c>
      <c r="H61" s="102">
        <v>0</v>
      </c>
      <c r="I61" s="102">
        <v>0</v>
      </c>
      <c r="J61" s="125"/>
      <c r="K61" s="125"/>
      <c r="L61" s="125"/>
      <c r="M61" s="125"/>
      <c r="N61" s="125">
        <v>17.4</v>
      </c>
      <c r="O61" s="125">
        <v>17.4</v>
      </c>
      <c r="P61" s="125">
        <v>8.7</v>
      </c>
      <c r="Q61" s="125">
        <v>8.7</v>
      </c>
      <c r="R61" s="125">
        <v>0</v>
      </c>
      <c r="S61" s="125">
        <v>0</v>
      </c>
      <c r="T61" s="125">
        <v>0</v>
      </c>
      <c r="U61" s="125">
        <v>0</v>
      </c>
      <c r="V61" s="125">
        <v>0</v>
      </c>
      <c r="W61" s="125">
        <v>0</v>
      </c>
      <c r="X61" s="125">
        <v>60</v>
      </c>
      <c r="Y61" s="125">
        <v>60</v>
      </c>
      <c r="Z61" s="125"/>
      <c r="AA61" s="125"/>
      <c r="AB61" s="125">
        <v>0</v>
      </c>
      <c r="AC61" s="125">
        <v>0</v>
      </c>
      <c r="AD61" s="125"/>
      <c r="AE61" s="125"/>
      <c r="AF61" s="125">
        <v>0</v>
      </c>
      <c r="AG61" s="125">
        <v>0</v>
      </c>
      <c r="AH61" s="125"/>
      <c r="AI61" s="125"/>
      <c r="AJ61" s="125">
        <v>0</v>
      </c>
      <c r="AK61" s="125">
        <v>0</v>
      </c>
      <c r="AL61" s="125"/>
      <c r="AM61" s="125"/>
      <c r="AN61" s="125">
        <v>0</v>
      </c>
      <c r="AO61" s="125">
        <v>0</v>
      </c>
      <c r="AP61" s="125"/>
      <c r="AQ61" s="125"/>
      <c r="AR61" s="125">
        <v>16.6536</v>
      </c>
      <c r="AS61" s="125">
        <v>16.65</v>
      </c>
      <c r="AT61" s="125">
        <v>0</v>
      </c>
      <c r="AU61" s="125"/>
      <c r="AV61" s="125">
        <v>0</v>
      </c>
      <c r="AW61" s="125">
        <v>0</v>
      </c>
      <c r="AX61" s="125">
        <v>0</v>
      </c>
      <c r="AY61" s="125"/>
      <c r="AZ61">
        <f t="shared" si="0"/>
        <v>98.3536</v>
      </c>
      <c r="BA61">
        <f t="shared" si="5"/>
        <v>98.35</v>
      </c>
      <c r="BB61">
        <f t="shared" si="6"/>
        <v>0</v>
      </c>
      <c r="BC61">
        <f t="shared" si="7"/>
        <v>0</v>
      </c>
    </row>
    <row r="62" ht="13.5" spans="1:55">
      <c r="A62" s="84" t="s">
        <v>77</v>
      </c>
      <c r="B62" s="118">
        <f t="shared" si="4"/>
        <v>5</v>
      </c>
      <c r="C62" s="119">
        <v>5</v>
      </c>
      <c r="D62" s="120">
        <v>0</v>
      </c>
      <c r="E62" s="124"/>
      <c r="F62" s="102">
        <v>0</v>
      </c>
      <c r="G62" s="102">
        <v>0</v>
      </c>
      <c r="H62" s="102">
        <v>0</v>
      </c>
      <c r="I62" s="102">
        <v>0</v>
      </c>
      <c r="J62" s="125"/>
      <c r="K62" s="125"/>
      <c r="L62" s="125"/>
      <c r="M62" s="125"/>
      <c r="N62" s="125">
        <v>69.6</v>
      </c>
      <c r="O62" s="125">
        <v>69.6</v>
      </c>
      <c r="P62" s="125">
        <v>34.8</v>
      </c>
      <c r="Q62" s="125">
        <v>34.8</v>
      </c>
      <c r="R62" s="125">
        <v>0</v>
      </c>
      <c r="S62" s="125">
        <v>0</v>
      </c>
      <c r="T62" s="125">
        <v>0</v>
      </c>
      <c r="U62" s="125">
        <v>0</v>
      </c>
      <c r="V62" s="125">
        <v>0</v>
      </c>
      <c r="W62" s="125">
        <v>0</v>
      </c>
      <c r="X62" s="125">
        <v>97</v>
      </c>
      <c r="Y62" s="125">
        <v>97</v>
      </c>
      <c r="Z62" s="125"/>
      <c r="AA62" s="125"/>
      <c r="AB62" s="125">
        <v>0</v>
      </c>
      <c r="AC62" s="125">
        <v>0</v>
      </c>
      <c r="AD62" s="125"/>
      <c r="AE62" s="125"/>
      <c r="AF62" s="125">
        <v>0</v>
      </c>
      <c r="AG62" s="125">
        <v>0</v>
      </c>
      <c r="AH62" s="125"/>
      <c r="AI62" s="125"/>
      <c r="AJ62" s="125">
        <v>0</v>
      </c>
      <c r="AK62" s="125">
        <v>0</v>
      </c>
      <c r="AL62" s="125"/>
      <c r="AM62" s="125"/>
      <c r="AN62" s="125">
        <v>0</v>
      </c>
      <c r="AO62" s="125">
        <v>0</v>
      </c>
      <c r="AP62" s="125"/>
      <c r="AQ62" s="125"/>
      <c r="AR62" s="125">
        <v>40.392</v>
      </c>
      <c r="AS62" s="125">
        <v>33.79</v>
      </c>
      <c r="AT62" s="125">
        <v>6.6</v>
      </c>
      <c r="AU62" s="125"/>
      <c r="AV62" s="125">
        <v>0</v>
      </c>
      <c r="AW62" s="125">
        <v>0</v>
      </c>
      <c r="AX62" s="125">
        <v>0</v>
      </c>
      <c r="AY62" s="125"/>
      <c r="AZ62">
        <f t="shared" si="0"/>
        <v>177.192</v>
      </c>
      <c r="BA62">
        <f t="shared" si="5"/>
        <v>170.59</v>
      </c>
      <c r="BB62">
        <f t="shared" si="6"/>
        <v>6.6</v>
      </c>
      <c r="BC62">
        <f t="shared" si="7"/>
        <v>0</v>
      </c>
    </row>
    <row r="63" ht="13.5" spans="1:55">
      <c r="A63" s="84" t="s">
        <v>78</v>
      </c>
      <c r="B63" s="118">
        <f t="shared" si="4"/>
        <v>4.5</v>
      </c>
      <c r="C63" s="119">
        <v>4.5</v>
      </c>
      <c r="D63" s="120">
        <v>0</v>
      </c>
      <c r="E63" s="124"/>
      <c r="F63" s="102">
        <v>0</v>
      </c>
      <c r="G63" s="102">
        <v>0</v>
      </c>
      <c r="H63" s="102">
        <v>0</v>
      </c>
      <c r="I63" s="102">
        <v>0</v>
      </c>
      <c r="J63" s="125"/>
      <c r="K63" s="125"/>
      <c r="L63" s="125"/>
      <c r="M63" s="125"/>
      <c r="N63" s="125">
        <v>59.16</v>
      </c>
      <c r="O63" s="125">
        <v>59.16</v>
      </c>
      <c r="P63" s="125">
        <v>29.58</v>
      </c>
      <c r="Q63" s="125">
        <v>29.58</v>
      </c>
      <c r="R63" s="125">
        <v>0</v>
      </c>
      <c r="S63" s="125">
        <v>0</v>
      </c>
      <c r="T63" s="125">
        <v>0</v>
      </c>
      <c r="U63" s="125">
        <v>0</v>
      </c>
      <c r="V63" s="125">
        <v>0</v>
      </c>
      <c r="W63" s="125">
        <v>0</v>
      </c>
      <c r="X63" s="125">
        <v>85</v>
      </c>
      <c r="Y63" s="125">
        <v>85</v>
      </c>
      <c r="Z63" s="125"/>
      <c r="AA63" s="125"/>
      <c r="AB63" s="125">
        <v>0</v>
      </c>
      <c r="AC63" s="125">
        <v>0</v>
      </c>
      <c r="AD63" s="125"/>
      <c r="AE63" s="125"/>
      <c r="AF63" s="125">
        <v>0</v>
      </c>
      <c r="AG63" s="125">
        <v>0</v>
      </c>
      <c r="AH63" s="125"/>
      <c r="AI63" s="125"/>
      <c r="AJ63" s="125">
        <v>0</v>
      </c>
      <c r="AK63" s="125">
        <v>0</v>
      </c>
      <c r="AL63" s="125"/>
      <c r="AM63" s="125"/>
      <c r="AN63" s="125">
        <v>0</v>
      </c>
      <c r="AO63" s="125">
        <v>0</v>
      </c>
      <c r="AP63" s="125"/>
      <c r="AQ63" s="125"/>
      <c r="AR63" s="125">
        <v>50.3262</v>
      </c>
      <c r="AS63" s="125">
        <v>39.4</v>
      </c>
      <c r="AT63" s="125">
        <v>10.93</v>
      </c>
      <c r="AU63" s="125"/>
      <c r="AV63" s="125">
        <v>12.34</v>
      </c>
      <c r="AW63" s="125">
        <v>18.37</v>
      </c>
      <c r="AX63" s="125">
        <v>-6.03</v>
      </c>
      <c r="AY63" s="125"/>
      <c r="AZ63">
        <f t="shared" si="0"/>
        <v>181.7462</v>
      </c>
      <c r="BA63">
        <f t="shared" si="5"/>
        <v>176.85</v>
      </c>
      <c r="BB63">
        <f t="shared" si="6"/>
        <v>4.9</v>
      </c>
      <c r="BC63">
        <f t="shared" si="7"/>
        <v>0</v>
      </c>
    </row>
    <row r="64" ht="13.5" spans="1:55">
      <c r="A64" s="84" t="s">
        <v>79</v>
      </c>
      <c r="B64" s="118">
        <f t="shared" si="4"/>
        <v>33.03</v>
      </c>
      <c r="C64" s="119">
        <v>33.03</v>
      </c>
      <c r="D64" s="120">
        <v>0</v>
      </c>
      <c r="E64" s="124"/>
      <c r="F64" s="102">
        <v>14</v>
      </c>
      <c r="G64" s="102">
        <v>14</v>
      </c>
      <c r="H64" s="102">
        <v>0</v>
      </c>
      <c r="I64" s="102">
        <v>0</v>
      </c>
      <c r="J64" s="125"/>
      <c r="K64" s="125"/>
      <c r="L64" s="125"/>
      <c r="M64" s="125"/>
      <c r="N64" s="125">
        <v>55.68</v>
      </c>
      <c r="O64" s="125">
        <v>55.68</v>
      </c>
      <c r="P64" s="125">
        <v>27.84</v>
      </c>
      <c r="Q64" s="125">
        <v>27.84</v>
      </c>
      <c r="R64" s="125">
        <v>0</v>
      </c>
      <c r="S64" s="125">
        <v>0</v>
      </c>
      <c r="T64" s="125">
        <v>0</v>
      </c>
      <c r="U64" s="125">
        <v>0</v>
      </c>
      <c r="V64" s="125">
        <v>0</v>
      </c>
      <c r="W64" s="125">
        <v>0</v>
      </c>
      <c r="X64" s="125">
        <v>85</v>
      </c>
      <c r="Y64" s="125">
        <v>85</v>
      </c>
      <c r="Z64" s="125"/>
      <c r="AA64" s="125"/>
      <c r="AB64" s="125">
        <v>0</v>
      </c>
      <c r="AC64" s="125">
        <v>0</v>
      </c>
      <c r="AD64" s="125"/>
      <c r="AE64" s="125"/>
      <c r="AF64" s="125">
        <v>0</v>
      </c>
      <c r="AG64" s="125">
        <v>0</v>
      </c>
      <c r="AH64" s="125"/>
      <c r="AI64" s="125"/>
      <c r="AJ64" s="125">
        <v>0</v>
      </c>
      <c r="AK64" s="125">
        <v>0</v>
      </c>
      <c r="AL64" s="125"/>
      <c r="AM64" s="125"/>
      <c r="AN64" s="125">
        <v>0</v>
      </c>
      <c r="AO64" s="125">
        <v>0</v>
      </c>
      <c r="AP64" s="125"/>
      <c r="AQ64" s="125"/>
      <c r="AR64" s="125">
        <v>43.2216</v>
      </c>
      <c r="AS64" s="125">
        <v>43.2</v>
      </c>
      <c r="AT64" s="125">
        <v>0.02</v>
      </c>
      <c r="AU64" s="125"/>
      <c r="AV64" s="125">
        <v>16.67</v>
      </c>
      <c r="AW64" s="125">
        <v>22.57</v>
      </c>
      <c r="AX64" s="125">
        <v>-5.9</v>
      </c>
      <c r="AY64" s="125"/>
      <c r="AZ64">
        <f t="shared" si="0"/>
        <v>219.7616</v>
      </c>
      <c r="BA64">
        <f t="shared" si="5"/>
        <v>225.64</v>
      </c>
      <c r="BB64">
        <f t="shared" si="6"/>
        <v>-5.88</v>
      </c>
      <c r="BC64">
        <f t="shared" si="7"/>
        <v>0</v>
      </c>
    </row>
    <row r="65" ht="13.5" spans="1:55">
      <c r="A65" s="84" t="s">
        <v>80</v>
      </c>
      <c r="B65" s="118">
        <f t="shared" si="4"/>
        <v>171.5</v>
      </c>
      <c r="C65" s="119">
        <v>171.5</v>
      </c>
      <c r="D65" s="120">
        <v>0</v>
      </c>
      <c r="E65" s="124"/>
      <c r="F65" s="102">
        <v>14</v>
      </c>
      <c r="G65" s="102">
        <v>14</v>
      </c>
      <c r="H65" s="102">
        <v>0</v>
      </c>
      <c r="I65" s="102">
        <v>0</v>
      </c>
      <c r="J65" s="125"/>
      <c r="K65" s="125"/>
      <c r="L65" s="125"/>
      <c r="M65" s="125"/>
      <c r="N65" s="125">
        <v>55.68</v>
      </c>
      <c r="O65" s="125">
        <v>55.68</v>
      </c>
      <c r="P65" s="125">
        <v>27.84</v>
      </c>
      <c r="Q65" s="125">
        <v>27.84</v>
      </c>
      <c r="R65" s="125">
        <v>0</v>
      </c>
      <c r="S65" s="125">
        <v>0</v>
      </c>
      <c r="T65" s="125">
        <v>0</v>
      </c>
      <c r="U65" s="125">
        <v>0</v>
      </c>
      <c r="V65" s="125">
        <v>0</v>
      </c>
      <c r="W65" s="125">
        <v>0</v>
      </c>
      <c r="X65" s="125">
        <v>100</v>
      </c>
      <c r="Y65" s="125">
        <v>100</v>
      </c>
      <c r="Z65" s="125"/>
      <c r="AA65" s="125"/>
      <c r="AB65" s="125">
        <v>0</v>
      </c>
      <c r="AC65" s="125">
        <v>0</v>
      </c>
      <c r="AD65" s="125"/>
      <c r="AE65" s="125"/>
      <c r="AF65" s="125">
        <v>0</v>
      </c>
      <c r="AG65" s="125">
        <v>0</v>
      </c>
      <c r="AH65" s="125"/>
      <c r="AI65" s="125"/>
      <c r="AJ65" s="125">
        <v>0</v>
      </c>
      <c r="AK65" s="125">
        <v>0</v>
      </c>
      <c r="AL65" s="125"/>
      <c r="AM65" s="125"/>
      <c r="AN65" s="125">
        <v>0</v>
      </c>
      <c r="AO65" s="125">
        <v>0</v>
      </c>
      <c r="AP65" s="125"/>
      <c r="AQ65" s="125"/>
      <c r="AR65" s="125">
        <v>55.3608</v>
      </c>
      <c r="AS65" s="125">
        <v>54</v>
      </c>
      <c r="AT65" s="125">
        <v>1.36</v>
      </c>
      <c r="AU65" s="125"/>
      <c r="AV65" s="125">
        <v>21.99</v>
      </c>
      <c r="AW65" s="125">
        <v>30.7</v>
      </c>
      <c r="AX65" s="125">
        <v>-8.71</v>
      </c>
      <c r="AY65" s="125"/>
      <c r="AZ65">
        <f t="shared" si="0"/>
        <v>390.6908</v>
      </c>
      <c r="BA65">
        <f t="shared" si="5"/>
        <v>398.04</v>
      </c>
      <c r="BB65">
        <f t="shared" si="6"/>
        <v>-7.35</v>
      </c>
      <c r="BC65">
        <f t="shared" si="7"/>
        <v>0</v>
      </c>
    </row>
    <row r="66" ht="13.5" spans="1:55">
      <c r="A66" s="84" t="s">
        <v>81</v>
      </c>
      <c r="B66" s="118">
        <f t="shared" si="4"/>
        <v>5</v>
      </c>
      <c r="C66" s="119">
        <v>5</v>
      </c>
      <c r="D66" s="120">
        <v>0</v>
      </c>
      <c r="E66" s="124"/>
      <c r="F66" s="102">
        <v>0</v>
      </c>
      <c r="G66" s="102">
        <v>0</v>
      </c>
      <c r="H66" s="102">
        <v>0</v>
      </c>
      <c r="I66" s="102">
        <v>0</v>
      </c>
      <c r="J66" s="125"/>
      <c r="K66" s="125"/>
      <c r="L66" s="125"/>
      <c r="M66" s="125"/>
      <c r="N66" s="125">
        <v>45.24</v>
      </c>
      <c r="O66" s="125">
        <v>45.24</v>
      </c>
      <c r="P66" s="125">
        <v>22.62</v>
      </c>
      <c r="Q66" s="125">
        <v>22.62</v>
      </c>
      <c r="R66" s="125">
        <v>0</v>
      </c>
      <c r="S66" s="125">
        <v>0</v>
      </c>
      <c r="T66" s="125">
        <v>0</v>
      </c>
      <c r="U66" s="125">
        <v>0</v>
      </c>
      <c r="V66" s="125">
        <v>0</v>
      </c>
      <c r="W66" s="125">
        <v>0</v>
      </c>
      <c r="X66" s="125">
        <v>37.5</v>
      </c>
      <c r="Y66" s="125">
        <v>37.5</v>
      </c>
      <c r="Z66" s="125"/>
      <c r="AA66" s="125"/>
      <c r="AB66" s="125">
        <v>0</v>
      </c>
      <c r="AC66" s="125">
        <v>0</v>
      </c>
      <c r="AD66" s="125"/>
      <c r="AE66" s="125"/>
      <c r="AF66" s="125">
        <v>0</v>
      </c>
      <c r="AG66" s="125">
        <v>0</v>
      </c>
      <c r="AH66" s="125"/>
      <c r="AI66" s="125"/>
      <c r="AJ66" s="125">
        <v>0</v>
      </c>
      <c r="AK66" s="125">
        <v>0</v>
      </c>
      <c r="AL66" s="125"/>
      <c r="AM66" s="125"/>
      <c r="AN66" s="125">
        <v>0</v>
      </c>
      <c r="AO66" s="125">
        <v>0</v>
      </c>
      <c r="AP66" s="125"/>
      <c r="AQ66" s="125"/>
      <c r="AR66" s="125">
        <v>43.6536</v>
      </c>
      <c r="AS66" s="125">
        <v>43.2</v>
      </c>
      <c r="AT66" s="125">
        <v>0.45</v>
      </c>
      <c r="AU66" s="125"/>
      <c r="AV66" s="125">
        <v>4.36</v>
      </c>
      <c r="AW66" s="125">
        <v>10.14</v>
      </c>
      <c r="AX66" s="125">
        <v>-5.78</v>
      </c>
      <c r="AY66" s="125"/>
      <c r="AZ66">
        <f t="shared" si="0"/>
        <v>113.1336</v>
      </c>
      <c r="BA66">
        <f t="shared" si="5"/>
        <v>118.46</v>
      </c>
      <c r="BB66">
        <f t="shared" si="6"/>
        <v>-5.33</v>
      </c>
      <c r="BC66">
        <f t="shared" si="7"/>
        <v>0</v>
      </c>
    </row>
    <row r="67" ht="13.5" spans="1:55">
      <c r="A67" s="84" t="s">
        <v>82</v>
      </c>
      <c r="B67" s="118">
        <f t="shared" si="4"/>
        <v>26.32</v>
      </c>
      <c r="C67" s="119">
        <v>26.32</v>
      </c>
      <c r="D67" s="120">
        <v>0</v>
      </c>
      <c r="E67" s="124"/>
      <c r="F67" s="102">
        <v>0</v>
      </c>
      <c r="G67" s="102">
        <v>0</v>
      </c>
      <c r="H67" s="102">
        <v>0</v>
      </c>
      <c r="I67" s="102">
        <v>0</v>
      </c>
      <c r="J67" s="125"/>
      <c r="K67" s="125"/>
      <c r="L67" s="125"/>
      <c r="M67" s="125"/>
      <c r="N67" s="125">
        <v>3.48</v>
      </c>
      <c r="O67" s="125">
        <v>3.48</v>
      </c>
      <c r="P67" s="125">
        <v>1.74</v>
      </c>
      <c r="Q67" s="125">
        <v>1.74</v>
      </c>
      <c r="R67" s="125">
        <v>0</v>
      </c>
      <c r="S67" s="125">
        <v>0</v>
      </c>
      <c r="T67" s="125">
        <v>0</v>
      </c>
      <c r="U67" s="125">
        <v>0</v>
      </c>
      <c r="V67" s="125">
        <v>0</v>
      </c>
      <c r="W67" s="125">
        <v>0</v>
      </c>
      <c r="X67" s="125">
        <v>31.5</v>
      </c>
      <c r="Y67" s="125">
        <v>31.5</v>
      </c>
      <c r="Z67" s="125"/>
      <c r="AA67" s="125"/>
      <c r="AB67" s="125">
        <v>0</v>
      </c>
      <c r="AC67" s="125">
        <v>0</v>
      </c>
      <c r="AD67" s="125"/>
      <c r="AE67" s="125"/>
      <c r="AF67" s="125">
        <v>0</v>
      </c>
      <c r="AG67" s="125">
        <v>0</v>
      </c>
      <c r="AH67" s="125"/>
      <c r="AI67" s="125"/>
      <c r="AJ67" s="125">
        <v>0</v>
      </c>
      <c r="AK67" s="125">
        <v>0</v>
      </c>
      <c r="AL67" s="125"/>
      <c r="AM67" s="125"/>
      <c r="AN67" s="125">
        <v>0</v>
      </c>
      <c r="AO67" s="125">
        <v>0</v>
      </c>
      <c r="AP67" s="125"/>
      <c r="AQ67" s="125"/>
      <c r="AR67" s="125">
        <v>33.9336</v>
      </c>
      <c r="AS67" s="125">
        <v>33.48</v>
      </c>
      <c r="AT67" s="125">
        <v>0.45</v>
      </c>
      <c r="AU67" s="125"/>
      <c r="AV67" s="125">
        <v>5.52</v>
      </c>
      <c r="AW67" s="125">
        <v>11.3</v>
      </c>
      <c r="AX67" s="125">
        <v>-5.78</v>
      </c>
      <c r="AY67" s="125"/>
      <c r="AZ67">
        <f t="shared" si="0"/>
        <v>99.0136</v>
      </c>
      <c r="BA67">
        <f t="shared" si="5"/>
        <v>104.34</v>
      </c>
      <c r="BB67">
        <f t="shared" si="6"/>
        <v>-5.33</v>
      </c>
      <c r="BC67">
        <f t="shared" si="7"/>
        <v>0</v>
      </c>
    </row>
    <row r="68" ht="13.5" spans="1:55">
      <c r="A68" s="84" t="s">
        <v>83</v>
      </c>
      <c r="B68" s="118">
        <f t="shared" si="4"/>
        <v>81.95</v>
      </c>
      <c r="C68" s="119">
        <v>81.95</v>
      </c>
      <c r="D68" s="120">
        <v>0</v>
      </c>
      <c r="E68" s="124"/>
      <c r="F68" s="102">
        <v>0</v>
      </c>
      <c r="G68" s="102">
        <v>0</v>
      </c>
      <c r="H68" s="102">
        <v>0</v>
      </c>
      <c r="I68" s="102">
        <v>0</v>
      </c>
      <c r="J68" s="125"/>
      <c r="K68" s="125"/>
      <c r="L68" s="125"/>
      <c r="M68" s="125"/>
      <c r="N68" s="125">
        <v>31.32</v>
      </c>
      <c r="O68" s="125">
        <v>31.32</v>
      </c>
      <c r="P68" s="125">
        <v>15.66</v>
      </c>
      <c r="Q68" s="125">
        <v>15.66</v>
      </c>
      <c r="R68" s="125">
        <v>0</v>
      </c>
      <c r="S68" s="125">
        <v>0</v>
      </c>
      <c r="T68" s="125">
        <v>0</v>
      </c>
      <c r="U68" s="125">
        <v>0</v>
      </c>
      <c r="V68" s="125">
        <v>0</v>
      </c>
      <c r="W68" s="125">
        <v>0</v>
      </c>
      <c r="X68" s="125">
        <v>29</v>
      </c>
      <c r="Y68" s="125">
        <v>29</v>
      </c>
      <c r="Z68" s="125"/>
      <c r="AA68" s="125"/>
      <c r="AB68" s="125">
        <v>0</v>
      </c>
      <c r="AC68" s="125">
        <v>0</v>
      </c>
      <c r="AD68" s="125"/>
      <c r="AE68" s="125"/>
      <c r="AF68" s="125">
        <v>0</v>
      </c>
      <c r="AG68" s="125">
        <v>0</v>
      </c>
      <c r="AH68" s="125"/>
      <c r="AI68" s="125"/>
      <c r="AJ68" s="125">
        <v>0</v>
      </c>
      <c r="AK68" s="125">
        <v>0</v>
      </c>
      <c r="AL68" s="125"/>
      <c r="AM68" s="125"/>
      <c r="AN68" s="125">
        <v>0</v>
      </c>
      <c r="AO68" s="125">
        <v>0</v>
      </c>
      <c r="AP68" s="125"/>
      <c r="AQ68" s="125"/>
      <c r="AR68" s="125">
        <v>21.8592</v>
      </c>
      <c r="AS68" s="125">
        <v>21.6</v>
      </c>
      <c r="AT68" s="125">
        <v>0.26</v>
      </c>
      <c r="AU68" s="125"/>
      <c r="AV68" s="125">
        <v>6.42</v>
      </c>
      <c r="AW68" s="125">
        <v>9.87</v>
      </c>
      <c r="AX68" s="125">
        <v>-3.45</v>
      </c>
      <c r="AY68" s="125"/>
      <c r="AZ68">
        <f t="shared" si="0"/>
        <v>154.8892</v>
      </c>
      <c r="BA68">
        <f t="shared" si="5"/>
        <v>158.08</v>
      </c>
      <c r="BB68">
        <f t="shared" si="6"/>
        <v>-3.19</v>
      </c>
      <c r="BC68">
        <f t="shared" si="7"/>
        <v>0</v>
      </c>
    </row>
    <row r="69" ht="13.5" spans="1:55">
      <c r="A69" s="84" t="s">
        <v>84</v>
      </c>
      <c r="B69" s="118">
        <f t="shared" si="4"/>
        <v>24.43</v>
      </c>
      <c r="C69" s="119">
        <v>24.43</v>
      </c>
      <c r="D69" s="120">
        <v>0</v>
      </c>
      <c r="E69" s="124"/>
      <c r="F69" s="102">
        <v>0</v>
      </c>
      <c r="G69" s="102">
        <v>0</v>
      </c>
      <c r="H69" s="102">
        <v>0</v>
      </c>
      <c r="I69" s="102">
        <v>0</v>
      </c>
      <c r="J69" s="125"/>
      <c r="K69" s="125"/>
      <c r="L69" s="125"/>
      <c r="M69" s="125"/>
      <c r="N69" s="125">
        <v>13.92</v>
      </c>
      <c r="O69" s="125">
        <v>13.92</v>
      </c>
      <c r="P69" s="125">
        <v>6.96</v>
      </c>
      <c r="Q69" s="125">
        <v>6.96</v>
      </c>
      <c r="R69" s="125">
        <v>0</v>
      </c>
      <c r="S69" s="125">
        <v>0</v>
      </c>
      <c r="T69" s="125">
        <v>0</v>
      </c>
      <c r="U69" s="125">
        <v>0</v>
      </c>
      <c r="V69" s="125">
        <v>0</v>
      </c>
      <c r="W69" s="125">
        <v>0</v>
      </c>
      <c r="X69" s="125">
        <v>12.35</v>
      </c>
      <c r="Y69" s="125">
        <v>12.35</v>
      </c>
      <c r="Z69" s="125"/>
      <c r="AA69" s="125"/>
      <c r="AB69" s="125">
        <v>0</v>
      </c>
      <c r="AC69" s="125">
        <v>0</v>
      </c>
      <c r="AD69" s="125"/>
      <c r="AE69" s="125"/>
      <c r="AF69" s="125">
        <v>0</v>
      </c>
      <c r="AG69" s="125">
        <v>0</v>
      </c>
      <c r="AH69" s="125"/>
      <c r="AI69" s="125"/>
      <c r="AJ69" s="125">
        <v>0</v>
      </c>
      <c r="AK69" s="125">
        <v>0</v>
      </c>
      <c r="AL69" s="125"/>
      <c r="AM69" s="125"/>
      <c r="AN69" s="125">
        <v>0</v>
      </c>
      <c r="AO69" s="125">
        <v>0</v>
      </c>
      <c r="AP69" s="125"/>
      <c r="AQ69" s="125"/>
      <c r="AR69" s="125">
        <v>11.1555</v>
      </c>
      <c r="AS69" s="125">
        <v>9.5</v>
      </c>
      <c r="AT69" s="125">
        <v>1.66</v>
      </c>
      <c r="AU69" s="125"/>
      <c r="AV69" s="125">
        <v>1.1</v>
      </c>
      <c r="AW69" s="125">
        <v>2.58</v>
      </c>
      <c r="AX69" s="125">
        <v>-1.48</v>
      </c>
      <c r="AY69" s="125"/>
      <c r="AZ69">
        <f t="shared" si="0"/>
        <v>55.9955</v>
      </c>
      <c r="BA69">
        <f t="shared" si="5"/>
        <v>55.82</v>
      </c>
      <c r="BB69">
        <f t="shared" si="6"/>
        <v>0.18</v>
      </c>
      <c r="BC69">
        <f t="shared" si="7"/>
        <v>0</v>
      </c>
    </row>
    <row r="70" ht="13.5" spans="1:55">
      <c r="A70" s="84" t="s">
        <v>85</v>
      </c>
      <c r="B70" s="118">
        <f t="shared" si="4"/>
        <v>12.5</v>
      </c>
      <c r="C70" s="119">
        <v>4.5</v>
      </c>
      <c r="D70" s="120">
        <v>8</v>
      </c>
      <c r="E70" s="124"/>
      <c r="F70" s="102">
        <v>0</v>
      </c>
      <c r="G70" s="102">
        <v>0</v>
      </c>
      <c r="H70" s="102">
        <v>0</v>
      </c>
      <c r="I70" s="102">
        <v>0</v>
      </c>
      <c r="J70" s="125"/>
      <c r="K70" s="125"/>
      <c r="L70" s="125"/>
      <c r="M70" s="125"/>
      <c r="N70" s="125">
        <v>104.4</v>
      </c>
      <c r="O70" s="125">
        <v>104.4</v>
      </c>
      <c r="P70" s="125">
        <v>52.2</v>
      </c>
      <c r="Q70" s="125">
        <v>52.2</v>
      </c>
      <c r="R70" s="125">
        <v>0</v>
      </c>
      <c r="S70" s="125">
        <v>0</v>
      </c>
      <c r="T70" s="125">
        <v>0</v>
      </c>
      <c r="U70" s="125">
        <v>0</v>
      </c>
      <c r="V70" s="125">
        <v>0</v>
      </c>
      <c r="W70" s="125">
        <v>0</v>
      </c>
      <c r="X70" s="125">
        <v>27.5</v>
      </c>
      <c r="Y70" s="125">
        <v>27.5</v>
      </c>
      <c r="Z70" s="125"/>
      <c r="AA70" s="125"/>
      <c r="AB70" s="125">
        <v>0</v>
      </c>
      <c r="AC70" s="125">
        <v>0</v>
      </c>
      <c r="AD70" s="125"/>
      <c r="AE70" s="125"/>
      <c r="AF70" s="125">
        <v>0</v>
      </c>
      <c r="AG70" s="125">
        <v>0</v>
      </c>
      <c r="AH70" s="125"/>
      <c r="AI70" s="125"/>
      <c r="AJ70" s="125">
        <v>0</v>
      </c>
      <c r="AK70" s="125">
        <v>0</v>
      </c>
      <c r="AL70" s="125"/>
      <c r="AM70" s="125"/>
      <c r="AN70" s="125">
        <v>0</v>
      </c>
      <c r="AO70" s="125">
        <v>0</v>
      </c>
      <c r="AP70" s="125"/>
      <c r="AQ70" s="125"/>
      <c r="AR70" s="125">
        <v>67.4136</v>
      </c>
      <c r="AS70" s="125">
        <v>64.8</v>
      </c>
      <c r="AT70" s="125">
        <v>2.61</v>
      </c>
      <c r="AU70" s="125"/>
      <c r="AV70" s="125">
        <v>0</v>
      </c>
      <c r="AW70" s="125">
        <v>0</v>
      </c>
      <c r="AX70" s="125">
        <v>0</v>
      </c>
      <c r="AY70" s="125"/>
      <c r="AZ70">
        <f t="shared" si="0"/>
        <v>159.6136</v>
      </c>
      <c r="BA70">
        <f t="shared" si="5"/>
        <v>149</v>
      </c>
      <c r="BB70">
        <f t="shared" si="6"/>
        <v>10.61</v>
      </c>
      <c r="BC70">
        <f t="shared" si="7"/>
        <v>0</v>
      </c>
    </row>
    <row r="71" ht="13.5" spans="1:55">
      <c r="A71" s="84" t="s">
        <v>86</v>
      </c>
      <c r="B71" s="118">
        <f t="shared" si="4"/>
        <v>15.5</v>
      </c>
      <c r="C71" s="119">
        <v>7.5</v>
      </c>
      <c r="D71" s="120">
        <v>8</v>
      </c>
      <c r="E71" s="124"/>
      <c r="F71" s="102">
        <v>0</v>
      </c>
      <c r="G71" s="102">
        <v>0</v>
      </c>
      <c r="H71" s="102">
        <v>0</v>
      </c>
      <c r="I71" s="102">
        <v>0</v>
      </c>
      <c r="J71" s="125"/>
      <c r="K71" s="125"/>
      <c r="L71" s="125"/>
      <c r="M71" s="125"/>
      <c r="N71" s="125">
        <v>41.76</v>
      </c>
      <c r="O71" s="125">
        <v>41.76</v>
      </c>
      <c r="P71" s="125">
        <v>20.88</v>
      </c>
      <c r="Q71" s="125">
        <v>20.88</v>
      </c>
      <c r="R71" s="125">
        <v>0</v>
      </c>
      <c r="S71" s="125">
        <v>0</v>
      </c>
      <c r="T71" s="125">
        <v>0</v>
      </c>
      <c r="U71" s="125">
        <v>0</v>
      </c>
      <c r="V71" s="125">
        <v>0</v>
      </c>
      <c r="W71" s="125">
        <v>0</v>
      </c>
      <c r="X71" s="125">
        <v>25</v>
      </c>
      <c r="Y71" s="125">
        <v>25</v>
      </c>
      <c r="Z71" s="125"/>
      <c r="AA71" s="125"/>
      <c r="AB71" s="125">
        <v>0</v>
      </c>
      <c r="AC71" s="125">
        <v>0</v>
      </c>
      <c r="AD71" s="125"/>
      <c r="AE71" s="125"/>
      <c r="AF71" s="125">
        <v>0</v>
      </c>
      <c r="AG71" s="125">
        <v>0</v>
      </c>
      <c r="AH71" s="125"/>
      <c r="AI71" s="125"/>
      <c r="AJ71" s="125">
        <v>0</v>
      </c>
      <c r="AK71" s="125">
        <v>0</v>
      </c>
      <c r="AL71" s="125"/>
      <c r="AM71" s="125"/>
      <c r="AN71" s="125">
        <v>0</v>
      </c>
      <c r="AO71" s="125">
        <v>0</v>
      </c>
      <c r="AP71" s="125"/>
      <c r="AQ71" s="125"/>
      <c r="AR71" s="125">
        <v>65.6856</v>
      </c>
      <c r="AS71" s="125">
        <v>58.32</v>
      </c>
      <c r="AT71" s="125">
        <v>7.37</v>
      </c>
      <c r="AU71" s="125"/>
      <c r="AV71" s="125">
        <v>0</v>
      </c>
      <c r="AW71" s="125">
        <v>0</v>
      </c>
      <c r="AX71" s="125">
        <v>0</v>
      </c>
      <c r="AY71" s="125"/>
      <c r="AZ71">
        <f t="shared" si="0"/>
        <v>127.0656</v>
      </c>
      <c r="BA71">
        <f t="shared" si="5"/>
        <v>111.7</v>
      </c>
      <c r="BB71">
        <f t="shared" si="6"/>
        <v>15.37</v>
      </c>
      <c r="BC71">
        <f t="shared" si="7"/>
        <v>0</v>
      </c>
    </row>
    <row r="72" ht="13.5" spans="1:55">
      <c r="A72" s="84" t="s">
        <v>87</v>
      </c>
      <c r="B72" s="118">
        <f t="shared" si="4"/>
        <v>12.5</v>
      </c>
      <c r="C72" s="119">
        <v>4.5</v>
      </c>
      <c r="D72" s="120">
        <v>8</v>
      </c>
      <c r="E72" s="124"/>
      <c r="F72" s="102">
        <v>0</v>
      </c>
      <c r="G72" s="102">
        <v>0</v>
      </c>
      <c r="H72" s="102">
        <v>0</v>
      </c>
      <c r="I72" s="102">
        <v>0</v>
      </c>
      <c r="J72" s="125"/>
      <c r="K72" s="125"/>
      <c r="L72" s="125"/>
      <c r="M72" s="125"/>
      <c r="N72" s="125">
        <v>38.28</v>
      </c>
      <c r="O72" s="125">
        <v>38.28</v>
      </c>
      <c r="P72" s="125">
        <v>19.14</v>
      </c>
      <c r="Q72" s="125">
        <v>19.14</v>
      </c>
      <c r="R72" s="125">
        <v>0</v>
      </c>
      <c r="S72" s="125">
        <v>0</v>
      </c>
      <c r="T72" s="125">
        <v>0</v>
      </c>
      <c r="U72" s="125">
        <v>0</v>
      </c>
      <c r="V72" s="125">
        <v>0</v>
      </c>
      <c r="W72" s="125">
        <v>0</v>
      </c>
      <c r="X72" s="125">
        <v>22.5</v>
      </c>
      <c r="Y72" s="125">
        <v>22.5</v>
      </c>
      <c r="Z72" s="125"/>
      <c r="AA72" s="125"/>
      <c r="AB72" s="125">
        <v>0</v>
      </c>
      <c r="AC72" s="125">
        <v>0</v>
      </c>
      <c r="AD72" s="125"/>
      <c r="AE72" s="125"/>
      <c r="AF72" s="125">
        <v>0</v>
      </c>
      <c r="AG72" s="125">
        <v>0</v>
      </c>
      <c r="AH72" s="125"/>
      <c r="AI72" s="125"/>
      <c r="AJ72" s="125">
        <v>0</v>
      </c>
      <c r="AK72" s="125">
        <v>0</v>
      </c>
      <c r="AL72" s="125"/>
      <c r="AM72" s="125"/>
      <c r="AN72" s="125">
        <v>0</v>
      </c>
      <c r="AO72" s="125">
        <v>0</v>
      </c>
      <c r="AP72" s="125"/>
      <c r="AQ72" s="125"/>
      <c r="AR72" s="125">
        <v>52.5861</v>
      </c>
      <c r="AS72" s="125">
        <v>52.49</v>
      </c>
      <c r="AT72" s="125">
        <v>0.1</v>
      </c>
      <c r="AU72" s="125"/>
      <c r="AV72" s="125">
        <v>0</v>
      </c>
      <c r="AW72" s="125">
        <v>0</v>
      </c>
      <c r="AX72" s="125">
        <v>0</v>
      </c>
      <c r="AY72" s="125"/>
      <c r="AZ72">
        <f t="shared" ref="AZ72:AZ119" si="8">B72+F72+J72+P72+T72+X72+AB72+AF72+AJ72+AN72+AR72+AV72</f>
        <v>106.7261</v>
      </c>
      <c r="BA72">
        <f t="shared" si="5"/>
        <v>98.63</v>
      </c>
      <c r="BB72">
        <f t="shared" si="6"/>
        <v>8.1</v>
      </c>
      <c r="BC72">
        <f t="shared" si="7"/>
        <v>0</v>
      </c>
    </row>
    <row r="73" ht="13.5" spans="1:55">
      <c r="A73" s="84" t="s">
        <v>88</v>
      </c>
      <c r="B73" s="118">
        <f t="shared" si="4"/>
        <v>7.5</v>
      </c>
      <c r="C73" s="119">
        <v>7.5</v>
      </c>
      <c r="D73" s="120">
        <v>0</v>
      </c>
      <c r="E73" s="124"/>
      <c r="F73" s="102">
        <v>14</v>
      </c>
      <c r="G73" s="102">
        <v>14</v>
      </c>
      <c r="H73" s="102">
        <v>0</v>
      </c>
      <c r="I73" s="102">
        <v>0</v>
      </c>
      <c r="J73" s="125"/>
      <c r="K73" s="125"/>
      <c r="L73" s="125"/>
      <c r="M73" s="125"/>
      <c r="N73" s="125">
        <v>62.64</v>
      </c>
      <c r="O73" s="125">
        <v>62.64</v>
      </c>
      <c r="P73" s="125">
        <v>31.32</v>
      </c>
      <c r="Q73" s="125">
        <v>31.32</v>
      </c>
      <c r="R73" s="125">
        <v>0</v>
      </c>
      <c r="S73" s="125">
        <v>0</v>
      </c>
      <c r="T73" s="125">
        <v>0</v>
      </c>
      <c r="U73" s="125">
        <v>0</v>
      </c>
      <c r="V73" s="125">
        <v>0</v>
      </c>
      <c r="W73" s="125">
        <v>0</v>
      </c>
      <c r="X73" s="125">
        <v>20</v>
      </c>
      <c r="Y73" s="125">
        <v>20</v>
      </c>
      <c r="Z73" s="125"/>
      <c r="AA73" s="125"/>
      <c r="AB73" s="125">
        <v>0</v>
      </c>
      <c r="AC73" s="125">
        <v>0</v>
      </c>
      <c r="AD73" s="125"/>
      <c r="AE73" s="125"/>
      <c r="AF73" s="125">
        <v>0</v>
      </c>
      <c r="AG73" s="125">
        <v>0</v>
      </c>
      <c r="AH73" s="125"/>
      <c r="AI73" s="125"/>
      <c r="AJ73" s="125">
        <v>0</v>
      </c>
      <c r="AK73" s="125">
        <v>0</v>
      </c>
      <c r="AL73" s="125"/>
      <c r="AM73" s="125"/>
      <c r="AN73" s="125">
        <v>0</v>
      </c>
      <c r="AO73" s="125">
        <v>0</v>
      </c>
      <c r="AP73" s="125"/>
      <c r="AQ73" s="125"/>
      <c r="AR73" s="125">
        <v>34.9434</v>
      </c>
      <c r="AS73" s="125">
        <v>34.56</v>
      </c>
      <c r="AT73" s="125">
        <v>0.38</v>
      </c>
      <c r="AU73" s="125"/>
      <c r="AV73" s="125">
        <v>0</v>
      </c>
      <c r="AW73" s="125">
        <v>0</v>
      </c>
      <c r="AX73" s="125">
        <v>0</v>
      </c>
      <c r="AY73" s="125"/>
      <c r="AZ73">
        <f t="shared" si="8"/>
        <v>107.7634</v>
      </c>
      <c r="BA73">
        <f t="shared" ref="BA73:BA119" si="9">C73+G73+K73+P73+U73+Y73+AC73+AG73+AK73+AO73+AS73+AW73</f>
        <v>107.38</v>
      </c>
      <c r="BB73">
        <f t="shared" ref="BB73:BB119" si="10">D73+H73+L73+R73+V73+Z73+AD73+AH73+AL73+AP73+AT73+AX73</f>
        <v>0.38</v>
      </c>
      <c r="BC73">
        <f t="shared" ref="BC73:BC119" si="11">E73+I73+M73+S73+W73+AA73+AE73+AI73+AM73+AQ73+AU73+AY73</f>
        <v>0</v>
      </c>
    </row>
    <row r="74" ht="13.5" spans="1:55">
      <c r="A74" s="84" t="s">
        <v>89</v>
      </c>
      <c r="B74" s="118">
        <f t="shared" si="4"/>
        <v>5.5</v>
      </c>
      <c r="C74" s="119">
        <v>5.5</v>
      </c>
      <c r="D74" s="120">
        <v>0</v>
      </c>
      <c r="E74" s="124"/>
      <c r="F74" s="102">
        <v>0</v>
      </c>
      <c r="G74" s="102">
        <v>0</v>
      </c>
      <c r="H74" s="102">
        <v>0</v>
      </c>
      <c r="I74" s="102">
        <v>0</v>
      </c>
      <c r="J74" s="125"/>
      <c r="K74" s="125"/>
      <c r="L74" s="125"/>
      <c r="M74" s="125"/>
      <c r="N74" s="125">
        <v>87</v>
      </c>
      <c r="O74" s="125">
        <v>87</v>
      </c>
      <c r="P74" s="125">
        <v>43.5</v>
      </c>
      <c r="Q74" s="125">
        <v>43.5</v>
      </c>
      <c r="R74" s="125">
        <v>0</v>
      </c>
      <c r="S74" s="125">
        <v>0</v>
      </c>
      <c r="T74" s="125">
        <v>0</v>
      </c>
      <c r="U74" s="125">
        <v>0</v>
      </c>
      <c r="V74" s="125">
        <v>0</v>
      </c>
      <c r="W74" s="125">
        <v>0</v>
      </c>
      <c r="X74" s="125">
        <v>45</v>
      </c>
      <c r="Y74" s="125">
        <v>45</v>
      </c>
      <c r="Z74" s="125"/>
      <c r="AA74" s="125"/>
      <c r="AB74" s="125">
        <v>0</v>
      </c>
      <c r="AC74" s="125">
        <v>0</v>
      </c>
      <c r="AD74" s="125"/>
      <c r="AE74" s="125"/>
      <c r="AF74" s="125">
        <v>0</v>
      </c>
      <c r="AG74" s="125">
        <v>0</v>
      </c>
      <c r="AH74" s="125"/>
      <c r="AI74" s="125"/>
      <c r="AJ74" s="125">
        <v>0</v>
      </c>
      <c r="AK74" s="125">
        <v>0</v>
      </c>
      <c r="AL74" s="125"/>
      <c r="AM74" s="125"/>
      <c r="AN74" s="125">
        <v>0</v>
      </c>
      <c r="AO74" s="125">
        <v>0</v>
      </c>
      <c r="AP74" s="125"/>
      <c r="AQ74" s="125"/>
      <c r="AR74" s="125">
        <v>49.9491</v>
      </c>
      <c r="AS74" s="125">
        <v>45.36</v>
      </c>
      <c r="AT74" s="125">
        <v>4.59</v>
      </c>
      <c r="AU74" s="125"/>
      <c r="AV74" s="125">
        <v>0</v>
      </c>
      <c r="AW74" s="125">
        <v>0</v>
      </c>
      <c r="AX74" s="125">
        <v>0</v>
      </c>
      <c r="AY74" s="125"/>
      <c r="AZ74">
        <f t="shared" si="8"/>
        <v>143.9491</v>
      </c>
      <c r="BA74">
        <f t="shared" si="9"/>
        <v>139.36</v>
      </c>
      <c r="BB74">
        <f t="shared" si="10"/>
        <v>4.59</v>
      </c>
      <c r="BC74">
        <f t="shared" si="11"/>
        <v>0</v>
      </c>
    </row>
    <row r="75" ht="13.5" spans="1:55">
      <c r="A75" s="84" t="s">
        <v>90</v>
      </c>
      <c r="B75" s="118">
        <f t="shared" si="4"/>
        <v>4.5</v>
      </c>
      <c r="C75" s="119">
        <v>4.5</v>
      </c>
      <c r="D75" s="120">
        <v>0</v>
      </c>
      <c r="E75" s="124"/>
      <c r="F75" s="102">
        <v>0</v>
      </c>
      <c r="G75" s="102">
        <v>0</v>
      </c>
      <c r="H75" s="102">
        <v>0</v>
      </c>
      <c r="I75" s="102">
        <v>0</v>
      </c>
      <c r="J75" s="125"/>
      <c r="K75" s="125"/>
      <c r="L75" s="125"/>
      <c r="M75" s="125"/>
      <c r="N75" s="125">
        <v>55.68</v>
      </c>
      <c r="O75" s="125">
        <v>55.68</v>
      </c>
      <c r="P75" s="125">
        <v>27.84</v>
      </c>
      <c r="Q75" s="125">
        <v>27.84</v>
      </c>
      <c r="R75" s="125">
        <v>0</v>
      </c>
      <c r="S75" s="125">
        <v>0</v>
      </c>
      <c r="T75" s="125">
        <v>0</v>
      </c>
      <c r="U75" s="125">
        <v>0</v>
      </c>
      <c r="V75" s="125">
        <v>0</v>
      </c>
      <c r="W75" s="125">
        <v>0</v>
      </c>
      <c r="X75" s="125">
        <v>55</v>
      </c>
      <c r="Y75" s="125">
        <v>55</v>
      </c>
      <c r="Z75" s="125"/>
      <c r="AA75" s="125"/>
      <c r="AB75" s="125">
        <v>0</v>
      </c>
      <c r="AC75" s="125">
        <v>0</v>
      </c>
      <c r="AD75" s="125"/>
      <c r="AE75" s="125"/>
      <c r="AF75" s="125">
        <v>0</v>
      </c>
      <c r="AG75" s="125">
        <v>0</v>
      </c>
      <c r="AH75" s="125"/>
      <c r="AI75" s="125"/>
      <c r="AJ75" s="125">
        <v>0</v>
      </c>
      <c r="AK75" s="125">
        <v>0</v>
      </c>
      <c r="AL75" s="125"/>
      <c r="AM75" s="125"/>
      <c r="AN75" s="125">
        <v>0</v>
      </c>
      <c r="AO75" s="125">
        <v>0</v>
      </c>
      <c r="AP75" s="125"/>
      <c r="AQ75" s="125"/>
      <c r="AR75" s="125">
        <v>46.5192</v>
      </c>
      <c r="AS75" s="125">
        <v>38.88</v>
      </c>
      <c r="AT75" s="125">
        <v>7.64</v>
      </c>
      <c r="AU75" s="125"/>
      <c r="AV75" s="125">
        <v>0</v>
      </c>
      <c r="AW75" s="125">
        <v>0</v>
      </c>
      <c r="AX75" s="125">
        <v>0</v>
      </c>
      <c r="AY75" s="125"/>
      <c r="AZ75">
        <f t="shared" si="8"/>
        <v>133.8592</v>
      </c>
      <c r="BA75">
        <f t="shared" si="9"/>
        <v>126.22</v>
      </c>
      <c r="BB75">
        <f t="shared" si="10"/>
        <v>7.64</v>
      </c>
      <c r="BC75">
        <f t="shared" si="11"/>
        <v>0</v>
      </c>
    </row>
    <row r="76" ht="13.5" spans="1:55">
      <c r="A76" s="84" t="s">
        <v>91</v>
      </c>
      <c r="B76" s="118">
        <f t="shared" si="4"/>
        <v>15.52</v>
      </c>
      <c r="C76" s="119">
        <v>7.52</v>
      </c>
      <c r="D76" s="120">
        <v>8</v>
      </c>
      <c r="E76" s="124"/>
      <c r="F76" s="102">
        <v>0</v>
      </c>
      <c r="G76" s="102">
        <v>0</v>
      </c>
      <c r="H76" s="102">
        <v>0</v>
      </c>
      <c r="I76" s="102">
        <v>0</v>
      </c>
      <c r="J76" s="125"/>
      <c r="K76" s="125"/>
      <c r="L76" s="125"/>
      <c r="M76" s="125"/>
      <c r="N76" s="125">
        <v>34.8</v>
      </c>
      <c r="O76" s="125">
        <v>34.8</v>
      </c>
      <c r="P76" s="125">
        <v>17.4</v>
      </c>
      <c r="Q76" s="125">
        <v>17.4</v>
      </c>
      <c r="R76" s="125">
        <v>0</v>
      </c>
      <c r="S76" s="125">
        <v>0</v>
      </c>
      <c r="T76" s="125">
        <v>0</v>
      </c>
      <c r="U76" s="125">
        <v>0</v>
      </c>
      <c r="V76" s="125">
        <v>0</v>
      </c>
      <c r="W76" s="125">
        <v>0</v>
      </c>
      <c r="X76" s="125">
        <v>20</v>
      </c>
      <c r="Y76" s="125">
        <v>20</v>
      </c>
      <c r="Z76" s="125"/>
      <c r="AA76" s="125"/>
      <c r="AB76" s="125">
        <v>0</v>
      </c>
      <c r="AC76" s="125">
        <v>0</v>
      </c>
      <c r="AD76" s="125"/>
      <c r="AE76" s="125"/>
      <c r="AF76" s="125">
        <v>0</v>
      </c>
      <c r="AG76" s="125">
        <v>0</v>
      </c>
      <c r="AH76" s="125"/>
      <c r="AI76" s="125"/>
      <c r="AJ76" s="125">
        <v>0</v>
      </c>
      <c r="AK76" s="125">
        <v>0</v>
      </c>
      <c r="AL76" s="125"/>
      <c r="AM76" s="125"/>
      <c r="AN76" s="125">
        <v>0</v>
      </c>
      <c r="AO76" s="125">
        <v>0</v>
      </c>
      <c r="AP76" s="125"/>
      <c r="AQ76" s="125"/>
      <c r="AR76" s="125">
        <v>22.3776</v>
      </c>
      <c r="AS76" s="125">
        <v>17.28</v>
      </c>
      <c r="AT76" s="125">
        <v>5.1</v>
      </c>
      <c r="AU76" s="125"/>
      <c r="AV76" s="125">
        <v>0</v>
      </c>
      <c r="AW76" s="125">
        <v>0</v>
      </c>
      <c r="AX76" s="125">
        <v>0</v>
      </c>
      <c r="AY76" s="125"/>
      <c r="AZ76">
        <f t="shared" si="8"/>
        <v>75.2976</v>
      </c>
      <c r="BA76">
        <f t="shared" si="9"/>
        <v>62.2</v>
      </c>
      <c r="BB76">
        <f t="shared" si="10"/>
        <v>13.1</v>
      </c>
      <c r="BC76">
        <f t="shared" si="11"/>
        <v>0</v>
      </c>
    </row>
    <row r="77" ht="13.5" spans="1:55">
      <c r="A77" s="84" t="s">
        <v>92</v>
      </c>
      <c r="B77" s="118">
        <f t="shared" si="4"/>
        <v>12.5</v>
      </c>
      <c r="C77" s="119">
        <v>4.5</v>
      </c>
      <c r="D77" s="120">
        <v>8</v>
      </c>
      <c r="E77" s="124"/>
      <c r="F77" s="102">
        <v>0</v>
      </c>
      <c r="G77" s="102">
        <v>0</v>
      </c>
      <c r="H77" s="102">
        <v>0</v>
      </c>
      <c r="I77" s="102">
        <v>0</v>
      </c>
      <c r="J77" s="125"/>
      <c r="K77" s="125"/>
      <c r="L77" s="125"/>
      <c r="M77" s="125"/>
      <c r="N77" s="125">
        <v>27.84</v>
      </c>
      <c r="O77" s="125">
        <v>27.84</v>
      </c>
      <c r="P77" s="125">
        <v>13.92</v>
      </c>
      <c r="Q77" s="125">
        <v>13.92</v>
      </c>
      <c r="R77" s="125">
        <v>0</v>
      </c>
      <c r="S77" s="125">
        <v>0</v>
      </c>
      <c r="T77" s="125">
        <v>0</v>
      </c>
      <c r="U77" s="125">
        <v>0</v>
      </c>
      <c r="V77" s="125">
        <v>0</v>
      </c>
      <c r="W77" s="125">
        <v>0</v>
      </c>
      <c r="X77" s="125">
        <v>35</v>
      </c>
      <c r="Y77" s="125">
        <v>35</v>
      </c>
      <c r="Z77" s="125"/>
      <c r="AA77" s="125"/>
      <c r="AB77" s="125">
        <v>0</v>
      </c>
      <c r="AC77" s="125">
        <v>0</v>
      </c>
      <c r="AD77" s="125"/>
      <c r="AE77" s="125"/>
      <c r="AF77" s="125">
        <v>0</v>
      </c>
      <c r="AG77" s="125">
        <v>0</v>
      </c>
      <c r="AH77" s="125"/>
      <c r="AI77" s="125"/>
      <c r="AJ77" s="125">
        <v>0</v>
      </c>
      <c r="AK77" s="125">
        <v>0</v>
      </c>
      <c r="AL77" s="125"/>
      <c r="AM77" s="125"/>
      <c r="AN77" s="125">
        <v>0</v>
      </c>
      <c r="AO77" s="125">
        <v>0</v>
      </c>
      <c r="AP77" s="125"/>
      <c r="AQ77" s="125"/>
      <c r="AR77" s="125">
        <v>16.524</v>
      </c>
      <c r="AS77" s="125">
        <v>16.2</v>
      </c>
      <c r="AT77" s="125">
        <v>0.32</v>
      </c>
      <c r="AU77" s="125"/>
      <c r="AV77" s="125">
        <v>0</v>
      </c>
      <c r="AW77" s="125">
        <v>0</v>
      </c>
      <c r="AX77" s="125">
        <v>0</v>
      </c>
      <c r="AY77" s="125"/>
      <c r="AZ77">
        <f t="shared" si="8"/>
        <v>77.944</v>
      </c>
      <c r="BA77">
        <f t="shared" si="9"/>
        <v>69.62</v>
      </c>
      <c r="BB77">
        <f t="shared" si="10"/>
        <v>8.32</v>
      </c>
      <c r="BC77">
        <f t="shared" si="11"/>
        <v>0</v>
      </c>
    </row>
    <row r="78" ht="13.5" spans="1:55">
      <c r="A78" s="84" t="s">
        <v>93</v>
      </c>
      <c r="B78" s="118">
        <f t="shared" si="4"/>
        <v>15.52</v>
      </c>
      <c r="C78" s="119">
        <v>7.52</v>
      </c>
      <c r="D78" s="120">
        <v>8</v>
      </c>
      <c r="E78" s="124"/>
      <c r="F78" s="102">
        <v>21</v>
      </c>
      <c r="G78" s="102">
        <v>21</v>
      </c>
      <c r="H78" s="102">
        <v>0</v>
      </c>
      <c r="I78" s="102">
        <v>0</v>
      </c>
      <c r="J78" s="125"/>
      <c r="K78" s="125"/>
      <c r="L78" s="125"/>
      <c r="M78" s="125"/>
      <c r="N78" s="125">
        <v>34.8</v>
      </c>
      <c r="O78" s="125">
        <v>34.8</v>
      </c>
      <c r="P78" s="125">
        <v>17.4</v>
      </c>
      <c r="Q78" s="125">
        <v>17.4</v>
      </c>
      <c r="R78" s="125">
        <v>0</v>
      </c>
      <c r="S78" s="125">
        <v>0</v>
      </c>
      <c r="T78" s="125">
        <v>0</v>
      </c>
      <c r="U78" s="125">
        <v>0</v>
      </c>
      <c r="V78" s="125">
        <v>0</v>
      </c>
      <c r="W78" s="125">
        <v>0</v>
      </c>
      <c r="X78" s="125">
        <v>32.5</v>
      </c>
      <c r="Y78" s="125">
        <v>32.5</v>
      </c>
      <c r="Z78" s="125"/>
      <c r="AA78" s="125"/>
      <c r="AB78" s="125">
        <v>0</v>
      </c>
      <c r="AC78" s="125">
        <v>0</v>
      </c>
      <c r="AD78" s="125"/>
      <c r="AE78" s="125"/>
      <c r="AF78" s="125">
        <v>0</v>
      </c>
      <c r="AG78" s="125">
        <v>0</v>
      </c>
      <c r="AH78" s="125"/>
      <c r="AI78" s="125"/>
      <c r="AJ78" s="125">
        <v>0</v>
      </c>
      <c r="AK78" s="125">
        <v>0</v>
      </c>
      <c r="AL78" s="125"/>
      <c r="AM78" s="125"/>
      <c r="AN78" s="125">
        <v>0</v>
      </c>
      <c r="AO78" s="125">
        <v>0</v>
      </c>
      <c r="AP78" s="125"/>
      <c r="AQ78" s="125"/>
      <c r="AR78" s="125">
        <v>33.7248</v>
      </c>
      <c r="AS78" s="125">
        <v>34.47</v>
      </c>
      <c r="AT78" s="125">
        <v>-0.75</v>
      </c>
      <c r="AU78" s="125"/>
      <c r="AV78" s="125">
        <v>0</v>
      </c>
      <c r="AW78" s="125">
        <v>0</v>
      </c>
      <c r="AX78" s="125">
        <v>0</v>
      </c>
      <c r="AY78" s="125"/>
      <c r="AZ78">
        <f t="shared" si="8"/>
        <v>120.1448</v>
      </c>
      <c r="BA78">
        <f t="shared" si="9"/>
        <v>112.89</v>
      </c>
      <c r="BB78">
        <f t="shared" si="10"/>
        <v>7.25</v>
      </c>
      <c r="BC78">
        <f t="shared" si="11"/>
        <v>0</v>
      </c>
    </row>
    <row r="79" ht="13.5" spans="1:55">
      <c r="A79" s="84" t="s">
        <v>94</v>
      </c>
      <c r="B79" s="118">
        <f t="shared" si="4"/>
        <v>15.5</v>
      </c>
      <c r="C79" s="119">
        <v>7.5</v>
      </c>
      <c r="D79" s="120">
        <v>8</v>
      </c>
      <c r="E79" s="124"/>
      <c r="F79" s="102">
        <v>0</v>
      </c>
      <c r="G79" s="102">
        <v>0</v>
      </c>
      <c r="H79" s="102">
        <v>0</v>
      </c>
      <c r="I79" s="102">
        <v>0</v>
      </c>
      <c r="J79" s="125"/>
      <c r="K79" s="125"/>
      <c r="L79" s="125"/>
      <c r="M79" s="125"/>
      <c r="N79" s="125">
        <v>24.36</v>
      </c>
      <c r="O79" s="125">
        <v>24.36</v>
      </c>
      <c r="P79" s="125">
        <v>12.18</v>
      </c>
      <c r="Q79" s="125">
        <v>12.18</v>
      </c>
      <c r="R79" s="125">
        <v>0</v>
      </c>
      <c r="S79" s="125">
        <v>0</v>
      </c>
      <c r="T79" s="125">
        <v>0</v>
      </c>
      <c r="U79" s="125">
        <v>0</v>
      </c>
      <c r="V79" s="125">
        <v>0</v>
      </c>
      <c r="W79" s="125">
        <v>0</v>
      </c>
      <c r="X79" s="125">
        <v>15.5</v>
      </c>
      <c r="Y79" s="125">
        <v>15.5</v>
      </c>
      <c r="Z79" s="125"/>
      <c r="AA79" s="125"/>
      <c r="AB79" s="125">
        <v>0</v>
      </c>
      <c r="AC79" s="125">
        <v>0</v>
      </c>
      <c r="AD79" s="125"/>
      <c r="AE79" s="125"/>
      <c r="AF79" s="125">
        <v>0</v>
      </c>
      <c r="AG79" s="125">
        <v>0</v>
      </c>
      <c r="AH79" s="125"/>
      <c r="AI79" s="125"/>
      <c r="AJ79" s="125">
        <v>0</v>
      </c>
      <c r="AK79" s="125">
        <v>0</v>
      </c>
      <c r="AL79" s="125"/>
      <c r="AM79" s="125"/>
      <c r="AN79" s="125">
        <v>0</v>
      </c>
      <c r="AO79" s="125">
        <v>0</v>
      </c>
      <c r="AP79" s="125"/>
      <c r="AQ79" s="125"/>
      <c r="AR79" s="125">
        <v>18.4419</v>
      </c>
      <c r="AS79" s="125">
        <v>17.28</v>
      </c>
      <c r="AT79" s="125">
        <v>1.16</v>
      </c>
      <c r="AU79" s="125"/>
      <c r="AV79" s="125">
        <v>0</v>
      </c>
      <c r="AW79" s="125">
        <v>0</v>
      </c>
      <c r="AX79" s="125">
        <v>0</v>
      </c>
      <c r="AY79" s="125"/>
      <c r="AZ79">
        <f t="shared" si="8"/>
        <v>61.6219</v>
      </c>
      <c r="BA79">
        <f t="shared" si="9"/>
        <v>52.46</v>
      </c>
      <c r="BB79">
        <f t="shared" si="10"/>
        <v>9.16</v>
      </c>
      <c r="BC79">
        <f t="shared" si="11"/>
        <v>0</v>
      </c>
    </row>
    <row r="80" ht="13.5" spans="1:55">
      <c r="A80" s="84" t="s">
        <v>95</v>
      </c>
      <c r="B80" s="118">
        <f t="shared" si="4"/>
        <v>16.02</v>
      </c>
      <c r="C80" s="119">
        <v>8.02</v>
      </c>
      <c r="D80" s="120">
        <v>8</v>
      </c>
      <c r="E80" s="124"/>
      <c r="F80" s="102">
        <v>0</v>
      </c>
      <c r="G80" s="102">
        <v>0</v>
      </c>
      <c r="H80" s="102">
        <v>0</v>
      </c>
      <c r="I80" s="102">
        <v>0</v>
      </c>
      <c r="J80" s="125"/>
      <c r="K80" s="125"/>
      <c r="L80" s="125"/>
      <c r="M80" s="125"/>
      <c r="N80" s="125">
        <v>20.88</v>
      </c>
      <c r="O80" s="125">
        <v>20.88</v>
      </c>
      <c r="P80" s="125">
        <v>10.44</v>
      </c>
      <c r="Q80" s="125">
        <v>10.44</v>
      </c>
      <c r="R80" s="125">
        <v>0</v>
      </c>
      <c r="S80" s="125">
        <v>0</v>
      </c>
      <c r="T80" s="125">
        <v>0</v>
      </c>
      <c r="U80" s="125">
        <v>0</v>
      </c>
      <c r="V80" s="125">
        <v>0</v>
      </c>
      <c r="W80" s="125">
        <v>0</v>
      </c>
      <c r="X80" s="125">
        <v>35</v>
      </c>
      <c r="Y80" s="125">
        <v>35</v>
      </c>
      <c r="Z80" s="125"/>
      <c r="AA80" s="125"/>
      <c r="AB80" s="125">
        <v>0</v>
      </c>
      <c r="AC80" s="125">
        <v>0</v>
      </c>
      <c r="AD80" s="125"/>
      <c r="AE80" s="125"/>
      <c r="AF80" s="125">
        <v>0</v>
      </c>
      <c r="AG80" s="125">
        <v>0</v>
      </c>
      <c r="AH80" s="125"/>
      <c r="AI80" s="125"/>
      <c r="AJ80" s="125">
        <v>0</v>
      </c>
      <c r="AK80" s="125">
        <v>0</v>
      </c>
      <c r="AL80" s="125"/>
      <c r="AM80" s="125"/>
      <c r="AN80" s="125">
        <v>0</v>
      </c>
      <c r="AO80" s="125">
        <v>0</v>
      </c>
      <c r="AP80" s="125"/>
      <c r="AQ80" s="125"/>
      <c r="AR80" s="125">
        <v>22.3371</v>
      </c>
      <c r="AS80" s="125">
        <v>16.2</v>
      </c>
      <c r="AT80" s="125">
        <v>6.14</v>
      </c>
      <c r="AU80" s="125"/>
      <c r="AV80" s="125">
        <v>3.21</v>
      </c>
      <c r="AW80" s="125">
        <v>5.62</v>
      </c>
      <c r="AX80" s="125">
        <v>-2.41</v>
      </c>
      <c r="AY80" s="125"/>
      <c r="AZ80">
        <f t="shared" si="8"/>
        <v>87.0071</v>
      </c>
      <c r="BA80">
        <f t="shared" si="9"/>
        <v>75.28</v>
      </c>
      <c r="BB80">
        <f t="shared" si="10"/>
        <v>11.73</v>
      </c>
      <c r="BC80">
        <f t="shared" si="11"/>
        <v>0</v>
      </c>
    </row>
    <row r="81" ht="13.5" spans="1:55">
      <c r="A81" s="84" t="s">
        <v>96</v>
      </c>
      <c r="B81" s="118">
        <f t="shared" si="4"/>
        <v>17.5</v>
      </c>
      <c r="C81" s="119">
        <v>9.5</v>
      </c>
      <c r="D81" s="120">
        <v>8</v>
      </c>
      <c r="E81" s="124"/>
      <c r="F81" s="102">
        <v>0</v>
      </c>
      <c r="G81" s="102">
        <v>0</v>
      </c>
      <c r="H81" s="102">
        <v>0</v>
      </c>
      <c r="I81" s="102">
        <v>0</v>
      </c>
      <c r="J81" s="125"/>
      <c r="K81" s="125"/>
      <c r="L81" s="125"/>
      <c r="M81" s="125"/>
      <c r="N81" s="125">
        <v>10.44</v>
      </c>
      <c r="O81" s="125">
        <v>10.44</v>
      </c>
      <c r="P81" s="125">
        <v>5.22</v>
      </c>
      <c r="Q81" s="125">
        <v>5.22</v>
      </c>
      <c r="R81" s="125">
        <v>0</v>
      </c>
      <c r="S81" s="125">
        <v>0</v>
      </c>
      <c r="T81" s="125">
        <v>0</v>
      </c>
      <c r="U81" s="125">
        <v>0</v>
      </c>
      <c r="V81" s="125">
        <v>0</v>
      </c>
      <c r="W81" s="125">
        <v>0</v>
      </c>
      <c r="X81" s="125">
        <v>13.5</v>
      </c>
      <c r="Y81" s="125">
        <v>13.5</v>
      </c>
      <c r="Z81" s="125"/>
      <c r="AA81" s="125"/>
      <c r="AB81" s="125">
        <v>0</v>
      </c>
      <c r="AC81" s="125">
        <v>0</v>
      </c>
      <c r="AD81" s="125"/>
      <c r="AE81" s="125"/>
      <c r="AF81" s="125">
        <v>0</v>
      </c>
      <c r="AG81" s="125">
        <v>0</v>
      </c>
      <c r="AH81" s="125"/>
      <c r="AI81" s="125"/>
      <c r="AJ81" s="125">
        <v>0</v>
      </c>
      <c r="AK81" s="125">
        <v>0</v>
      </c>
      <c r="AL81" s="125"/>
      <c r="AM81" s="125"/>
      <c r="AN81" s="125">
        <v>0</v>
      </c>
      <c r="AO81" s="125">
        <v>0</v>
      </c>
      <c r="AP81" s="125"/>
      <c r="AQ81" s="125"/>
      <c r="AR81" s="125">
        <v>7.56</v>
      </c>
      <c r="AS81" s="125">
        <v>7.56</v>
      </c>
      <c r="AT81" s="125">
        <v>0</v>
      </c>
      <c r="AU81" s="125"/>
      <c r="AV81" s="125">
        <v>4.34</v>
      </c>
      <c r="AW81" s="125">
        <v>8.14</v>
      </c>
      <c r="AX81" s="125">
        <v>-3.8</v>
      </c>
      <c r="AY81" s="125"/>
      <c r="AZ81">
        <f t="shared" si="8"/>
        <v>48.12</v>
      </c>
      <c r="BA81">
        <f t="shared" si="9"/>
        <v>43.92</v>
      </c>
      <c r="BB81">
        <f t="shared" si="10"/>
        <v>4.2</v>
      </c>
      <c r="BC81">
        <f t="shared" si="11"/>
        <v>0</v>
      </c>
    </row>
    <row r="82" ht="13.5" spans="1:55">
      <c r="A82" s="84" t="s">
        <v>97</v>
      </c>
      <c r="B82" s="118">
        <f t="shared" si="4"/>
        <v>19.52</v>
      </c>
      <c r="C82" s="119">
        <v>11.52</v>
      </c>
      <c r="D82" s="120">
        <v>8</v>
      </c>
      <c r="E82" s="124"/>
      <c r="F82" s="102">
        <v>0</v>
      </c>
      <c r="G82" s="102">
        <v>0</v>
      </c>
      <c r="H82" s="102">
        <v>0</v>
      </c>
      <c r="I82" s="102">
        <v>0</v>
      </c>
      <c r="J82" s="125"/>
      <c r="K82" s="125"/>
      <c r="L82" s="125"/>
      <c r="M82" s="125"/>
      <c r="N82" s="125">
        <v>17.4</v>
      </c>
      <c r="O82" s="125">
        <v>17.4</v>
      </c>
      <c r="P82" s="125">
        <v>8.7</v>
      </c>
      <c r="Q82" s="125">
        <v>8.7</v>
      </c>
      <c r="R82" s="125">
        <v>0</v>
      </c>
      <c r="S82" s="125">
        <v>0</v>
      </c>
      <c r="T82" s="125">
        <v>0</v>
      </c>
      <c r="U82" s="125">
        <v>0</v>
      </c>
      <c r="V82" s="125">
        <v>0</v>
      </c>
      <c r="W82" s="125">
        <v>0</v>
      </c>
      <c r="X82" s="125">
        <v>15.5</v>
      </c>
      <c r="Y82" s="125">
        <v>15.5</v>
      </c>
      <c r="Z82" s="125"/>
      <c r="AA82" s="125"/>
      <c r="AB82" s="125">
        <v>0</v>
      </c>
      <c r="AC82" s="125">
        <v>0</v>
      </c>
      <c r="AD82" s="125"/>
      <c r="AE82" s="125"/>
      <c r="AF82" s="125">
        <v>0</v>
      </c>
      <c r="AG82" s="125">
        <v>0</v>
      </c>
      <c r="AH82" s="125"/>
      <c r="AI82" s="125"/>
      <c r="AJ82" s="125">
        <v>0</v>
      </c>
      <c r="AK82" s="125">
        <v>0</v>
      </c>
      <c r="AL82" s="125"/>
      <c r="AM82" s="125"/>
      <c r="AN82" s="125">
        <v>0</v>
      </c>
      <c r="AO82" s="125">
        <v>0</v>
      </c>
      <c r="AP82" s="125"/>
      <c r="AQ82" s="125"/>
      <c r="AR82" s="125">
        <v>14.7096</v>
      </c>
      <c r="AS82" s="125">
        <v>16.2</v>
      </c>
      <c r="AT82" s="125">
        <v>-1.49</v>
      </c>
      <c r="AU82" s="125"/>
      <c r="AV82" s="125">
        <v>14.53</v>
      </c>
      <c r="AW82" s="125">
        <v>17</v>
      </c>
      <c r="AX82" s="125">
        <v>-2.47</v>
      </c>
      <c r="AY82" s="125"/>
      <c r="AZ82">
        <f t="shared" si="8"/>
        <v>72.9596</v>
      </c>
      <c r="BA82">
        <f t="shared" si="9"/>
        <v>68.92</v>
      </c>
      <c r="BB82">
        <f t="shared" si="10"/>
        <v>4.04</v>
      </c>
      <c r="BC82">
        <f t="shared" si="11"/>
        <v>0</v>
      </c>
    </row>
    <row r="83" ht="13.5" spans="1:55">
      <c r="A83" s="84" t="s">
        <v>98</v>
      </c>
      <c r="B83" s="118">
        <f t="shared" si="4"/>
        <v>12.5</v>
      </c>
      <c r="C83" s="119">
        <v>4.5</v>
      </c>
      <c r="D83" s="120">
        <v>8</v>
      </c>
      <c r="E83" s="124"/>
      <c r="F83" s="102">
        <v>0</v>
      </c>
      <c r="G83" s="102">
        <v>0</v>
      </c>
      <c r="H83" s="102">
        <v>0</v>
      </c>
      <c r="I83" s="102">
        <v>0</v>
      </c>
      <c r="J83" s="125"/>
      <c r="K83" s="125"/>
      <c r="L83" s="125"/>
      <c r="M83" s="125"/>
      <c r="N83" s="125">
        <v>83.52</v>
      </c>
      <c r="O83" s="125">
        <v>83.52</v>
      </c>
      <c r="P83" s="125">
        <v>41.76</v>
      </c>
      <c r="Q83" s="125">
        <v>41.76</v>
      </c>
      <c r="R83" s="125">
        <v>0</v>
      </c>
      <c r="S83" s="125">
        <v>0</v>
      </c>
      <c r="T83" s="125">
        <v>0</v>
      </c>
      <c r="U83" s="125">
        <v>0</v>
      </c>
      <c r="V83" s="125">
        <v>0</v>
      </c>
      <c r="W83" s="125">
        <v>0</v>
      </c>
      <c r="X83" s="125">
        <v>50</v>
      </c>
      <c r="Y83" s="125">
        <v>50</v>
      </c>
      <c r="Z83" s="125"/>
      <c r="AA83" s="125"/>
      <c r="AB83" s="125">
        <v>0</v>
      </c>
      <c r="AC83" s="125">
        <v>0</v>
      </c>
      <c r="AD83" s="125"/>
      <c r="AE83" s="125"/>
      <c r="AF83" s="125">
        <v>0</v>
      </c>
      <c r="AG83" s="125">
        <v>0</v>
      </c>
      <c r="AH83" s="125"/>
      <c r="AI83" s="125"/>
      <c r="AJ83" s="125">
        <v>0</v>
      </c>
      <c r="AK83" s="125">
        <v>0</v>
      </c>
      <c r="AL83" s="125"/>
      <c r="AM83" s="125"/>
      <c r="AN83" s="125">
        <v>0</v>
      </c>
      <c r="AO83" s="125">
        <v>0</v>
      </c>
      <c r="AP83" s="125"/>
      <c r="AQ83" s="125"/>
      <c r="AR83" s="125">
        <v>66.4227</v>
      </c>
      <c r="AS83" s="125">
        <v>54</v>
      </c>
      <c r="AT83" s="125">
        <v>12.42</v>
      </c>
      <c r="AU83" s="125"/>
      <c r="AV83" s="125">
        <v>11.11</v>
      </c>
      <c r="AW83" s="125">
        <v>21.49</v>
      </c>
      <c r="AX83" s="125">
        <v>-10.38</v>
      </c>
      <c r="AY83" s="125"/>
      <c r="AZ83">
        <f t="shared" si="8"/>
        <v>181.7927</v>
      </c>
      <c r="BA83">
        <f t="shared" si="9"/>
        <v>171.75</v>
      </c>
      <c r="BB83">
        <f t="shared" si="10"/>
        <v>10.04</v>
      </c>
      <c r="BC83">
        <f t="shared" si="11"/>
        <v>0</v>
      </c>
    </row>
    <row r="84" ht="13.5" spans="1:55">
      <c r="A84" s="84" t="s">
        <v>99</v>
      </c>
      <c r="B84" s="118">
        <f t="shared" si="4"/>
        <v>12.5</v>
      </c>
      <c r="C84" s="119">
        <v>4.5</v>
      </c>
      <c r="D84" s="120">
        <v>8</v>
      </c>
      <c r="E84" s="124"/>
      <c r="F84" s="102">
        <v>0</v>
      </c>
      <c r="G84" s="102">
        <v>0</v>
      </c>
      <c r="H84" s="102">
        <v>0</v>
      </c>
      <c r="I84" s="102">
        <v>0</v>
      </c>
      <c r="J84" s="125"/>
      <c r="K84" s="125"/>
      <c r="L84" s="125"/>
      <c r="M84" s="125"/>
      <c r="N84" s="125">
        <v>73.08</v>
      </c>
      <c r="O84" s="125">
        <v>73.08</v>
      </c>
      <c r="P84" s="125">
        <v>36.54</v>
      </c>
      <c r="Q84" s="125">
        <v>36.54</v>
      </c>
      <c r="R84" s="125">
        <v>0</v>
      </c>
      <c r="S84" s="125">
        <v>0</v>
      </c>
      <c r="T84" s="125">
        <v>0</v>
      </c>
      <c r="U84" s="125">
        <v>0</v>
      </c>
      <c r="V84" s="125">
        <v>0</v>
      </c>
      <c r="W84" s="125">
        <v>0</v>
      </c>
      <c r="X84" s="125">
        <v>40</v>
      </c>
      <c r="Y84" s="125">
        <v>40</v>
      </c>
      <c r="Z84" s="125"/>
      <c r="AA84" s="125"/>
      <c r="AB84" s="125">
        <v>0</v>
      </c>
      <c r="AC84" s="125">
        <v>0</v>
      </c>
      <c r="AD84" s="125"/>
      <c r="AE84" s="125"/>
      <c r="AF84" s="125">
        <v>0</v>
      </c>
      <c r="AG84" s="125">
        <v>0</v>
      </c>
      <c r="AH84" s="125"/>
      <c r="AI84" s="125"/>
      <c r="AJ84" s="125">
        <v>0</v>
      </c>
      <c r="AK84" s="125">
        <v>0</v>
      </c>
      <c r="AL84" s="125"/>
      <c r="AM84" s="125"/>
      <c r="AN84" s="125">
        <v>0</v>
      </c>
      <c r="AO84" s="125">
        <v>0</v>
      </c>
      <c r="AP84" s="125"/>
      <c r="AQ84" s="125"/>
      <c r="AR84" s="125">
        <v>43.2495</v>
      </c>
      <c r="AS84" s="125">
        <v>38.88</v>
      </c>
      <c r="AT84" s="125">
        <v>4.37</v>
      </c>
      <c r="AU84" s="125"/>
      <c r="AV84" s="125">
        <v>16.38</v>
      </c>
      <c r="AW84" s="125">
        <v>24.38</v>
      </c>
      <c r="AX84" s="125">
        <v>-8</v>
      </c>
      <c r="AY84" s="125"/>
      <c r="AZ84">
        <f t="shared" si="8"/>
        <v>148.6695</v>
      </c>
      <c r="BA84">
        <f t="shared" si="9"/>
        <v>144.3</v>
      </c>
      <c r="BB84">
        <f t="shared" si="10"/>
        <v>4.37</v>
      </c>
      <c r="BC84">
        <f t="shared" si="11"/>
        <v>0</v>
      </c>
    </row>
    <row r="85" ht="13.5" spans="1:55">
      <c r="A85" s="84" t="s">
        <v>100</v>
      </c>
      <c r="B85" s="118">
        <f t="shared" si="4"/>
        <v>12.5</v>
      </c>
      <c r="C85" s="119">
        <v>4.5</v>
      </c>
      <c r="D85" s="120">
        <v>8</v>
      </c>
      <c r="E85" s="124"/>
      <c r="F85" s="102">
        <v>14</v>
      </c>
      <c r="G85" s="102">
        <v>14</v>
      </c>
      <c r="H85" s="102">
        <v>0</v>
      </c>
      <c r="I85" s="102">
        <v>0</v>
      </c>
      <c r="J85" s="125"/>
      <c r="K85" s="125"/>
      <c r="L85" s="125"/>
      <c r="M85" s="125"/>
      <c r="N85" s="125">
        <v>69.6</v>
      </c>
      <c r="O85" s="125">
        <v>69.6</v>
      </c>
      <c r="P85" s="125">
        <v>34.8</v>
      </c>
      <c r="Q85" s="125">
        <v>34.8</v>
      </c>
      <c r="R85" s="125">
        <v>0</v>
      </c>
      <c r="S85" s="125">
        <v>0</v>
      </c>
      <c r="T85" s="125">
        <v>0</v>
      </c>
      <c r="U85" s="125">
        <v>0</v>
      </c>
      <c r="V85" s="125">
        <v>0</v>
      </c>
      <c r="W85" s="125">
        <v>0</v>
      </c>
      <c r="X85" s="125">
        <v>20</v>
      </c>
      <c r="Y85" s="125">
        <v>20</v>
      </c>
      <c r="Z85" s="125"/>
      <c r="AA85" s="125"/>
      <c r="AB85" s="125">
        <v>0</v>
      </c>
      <c r="AC85" s="125">
        <v>0</v>
      </c>
      <c r="AD85" s="125"/>
      <c r="AE85" s="125"/>
      <c r="AF85" s="125">
        <v>0</v>
      </c>
      <c r="AG85" s="125">
        <v>0</v>
      </c>
      <c r="AH85" s="125"/>
      <c r="AI85" s="125"/>
      <c r="AJ85" s="125">
        <v>0</v>
      </c>
      <c r="AK85" s="125">
        <v>0</v>
      </c>
      <c r="AL85" s="125"/>
      <c r="AM85" s="125"/>
      <c r="AN85" s="125">
        <v>0</v>
      </c>
      <c r="AO85" s="125">
        <v>0</v>
      </c>
      <c r="AP85" s="125"/>
      <c r="AQ85" s="125"/>
      <c r="AR85" s="125">
        <v>36.2259</v>
      </c>
      <c r="AS85" s="125">
        <v>32.4</v>
      </c>
      <c r="AT85" s="125">
        <v>3.83</v>
      </c>
      <c r="AU85" s="125"/>
      <c r="AV85" s="125">
        <v>10.83</v>
      </c>
      <c r="AW85" s="125">
        <v>16.68</v>
      </c>
      <c r="AX85" s="125">
        <v>-5.85</v>
      </c>
      <c r="AY85" s="125"/>
      <c r="AZ85">
        <f t="shared" si="8"/>
        <v>128.3559</v>
      </c>
      <c r="BA85">
        <f t="shared" si="9"/>
        <v>122.38</v>
      </c>
      <c r="BB85">
        <f t="shared" si="10"/>
        <v>5.98</v>
      </c>
      <c r="BC85">
        <f t="shared" si="11"/>
        <v>0</v>
      </c>
    </row>
    <row r="86" ht="13.5" spans="1:55">
      <c r="A86" s="84" t="s">
        <v>101</v>
      </c>
      <c r="B86" s="118">
        <f t="shared" ref="B86:B119" si="12">C86+D86</f>
        <v>13</v>
      </c>
      <c r="C86" s="119">
        <v>5</v>
      </c>
      <c r="D86" s="120">
        <v>8</v>
      </c>
      <c r="E86" s="124"/>
      <c r="F86" s="102">
        <v>0</v>
      </c>
      <c r="G86" s="102">
        <v>0</v>
      </c>
      <c r="H86" s="102">
        <v>0</v>
      </c>
      <c r="I86" s="102">
        <v>0</v>
      </c>
      <c r="J86" s="125"/>
      <c r="K86" s="125"/>
      <c r="L86" s="125"/>
      <c r="M86" s="125"/>
      <c r="N86" s="125">
        <v>41.76</v>
      </c>
      <c r="O86" s="125">
        <v>41.76</v>
      </c>
      <c r="P86" s="125">
        <v>20.88</v>
      </c>
      <c r="Q86" s="125">
        <v>20.88</v>
      </c>
      <c r="R86" s="125">
        <v>0</v>
      </c>
      <c r="S86" s="125">
        <v>0</v>
      </c>
      <c r="T86" s="125">
        <v>0</v>
      </c>
      <c r="U86" s="125">
        <v>0</v>
      </c>
      <c r="V86" s="125">
        <v>0</v>
      </c>
      <c r="W86" s="125">
        <v>0</v>
      </c>
      <c r="X86" s="125">
        <v>30</v>
      </c>
      <c r="Y86" s="125">
        <v>30</v>
      </c>
      <c r="Z86" s="125"/>
      <c r="AA86" s="125"/>
      <c r="AB86" s="125">
        <v>0</v>
      </c>
      <c r="AC86" s="125">
        <v>0</v>
      </c>
      <c r="AD86" s="125"/>
      <c r="AE86" s="125"/>
      <c r="AF86" s="125">
        <v>0</v>
      </c>
      <c r="AG86" s="125">
        <v>0</v>
      </c>
      <c r="AH86" s="125"/>
      <c r="AI86" s="125"/>
      <c r="AJ86" s="125">
        <v>0</v>
      </c>
      <c r="AK86" s="125">
        <v>0</v>
      </c>
      <c r="AL86" s="125"/>
      <c r="AM86" s="125"/>
      <c r="AN86" s="125">
        <v>0</v>
      </c>
      <c r="AO86" s="125">
        <v>0</v>
      </c>
      <c r="AP86" s="125"/>
      <c r="AQ86" s="125"/>
      <c r="AR86" s="125">
        <v>43.1253</v>
      </c>
      <c r="AS86" s="125">
        <v>39.96</v>
      </c>
      <c r="AT86" s="125">
        <v>3.17</v>
      </c>
      <c r="AU86" s="125"/>
      <c r="AV86" s="125">
        <v>0</v>
      </c>
      <c r="AW86" s="125">
        <v>0</v>
      </c>
      <c r="AX86" s="125">
        <v>0</v>
      </c>
      <c r="AY86" s="125"/>
      <c r="AZ86">
        <f t="shared" si="8"/>
        <v>107.0053</v>
      </c>
      <c r="BA86">
        <f t="shared" si="9"/>
        <v>95.84</v>
      </c>
      <c r="BB86">
        <f t="shared" si="10"/>
        <v>11.17</v>
      </c>
      <c r="BC86">
        <f t="shared" si="11"/>
        <v>0</v>
      </c>
    </row>
    <row r="87" ht="13.5" spans="1:55">
      <c r="A87" s="84" t="s">
        <v>102</v>
      </c>
      <c r="B87" s="118">
        <f t="shared" si="12"/>
        <v>15.5</v>
      </c>
      <c r="C87" s="119">
        <v>7.5</v>
      </c>
      <c r="D87" s="120">
        <v>8</v>
      </c>
      <c r="E87" s="124"/>
      <c r="F87" s="102">
        <v>0</v>
      </c>
      <c r="G87" s="102">
        <v>0</v>
      </c>
      <c r="H87" s="102">
        <v>0</v>
      </c>
      <c r="I87" s="102">
        <v>0</v>
      </c>
      <c r="J87" s="125"/>
      <c r="K87" s="125"/>
      <c r="L87" s="125"/>
      <c r="M87" s="125"/>
      <c r="N87" s="125">
        <v>48.72</v>
      </c>
      <c r="O87" s="125">
        <v>48.72</v>
      </c>
      <c r="P87" s="125">
        <v>24.36</v>
      </c>
      <c r="Q87" s="125">
        <v>24.36</v>
      </c>
      <c r="R87" s="125">
        <v>0</v>
      </c>
      <c r="S87" s="125">
        <v>0</v>
      </c>
      <c r="T87" s="125">
        <v>0</v>
      </c>
      <c r="U87" s="125">
        <v>0</v>
      </c>
      <c r="V87" s="125">
        <v>0</v>
      </c>
      <c r="W87" s="125">
        <v>0</v>
      </c>
      <c r="X87" s="125">
        <v>22.5</v>
      </c>
      <c r="Y87" s="125">
        <v>22.5</v>
      </c>
      <c r="Z87" s="125"/>
      <c r="AA87" s="125"/>
      <c r="AB87" s="125">
        <v>0</v>
      </c>
      <c r="AC87" s="125">
        <v>0</v>
      </c>
      <c r="AD87" s="125"/>
      <c r="AE87" s="125"/>
      <c r="AF87" s="125">
        <v>0</v>
      </c>
      <c r="AG87" s="125">
        <v>0</v>
      </c>
      <c r="AH87" s="125"/>
      <c r="AI87" s="125"/>
      <c r="AJ87" s="125">
        <v>0</v>
      </c>
      <c r="AK87" s="125">
        <v>0</v>
      </c>
      <c r="AL87" s="125"/>
      <c r="AM87" s="125"/>
      <c r="AN87" s="125">
        <v>0</v>
      </c>
      <c r="AO87" s="125">
        <v>0</v>
      </c>
      <c r="AP87" s="125"/>
      <c r="AQ87" s="125"/>
      <c r="AR87" s="125">
        <v>38.9898</v>
      </c>
      <c r="AS87" s="125">
        <v>38.88</v>
      </c>
      <c r="AT87" s="125">
        <v>0.11</v>
      </c>
      <c r="AU87" s="125"/>
      <c r="AV87" s="125">
        <v>6.83</v>
      </c>
      <c r="AW87" s="125">
        <v>11.2</v>
      </c>
      <c r="AX87" s="125">
        <v>-4.37</v>
      </c>
      <c r="AY87" s="125"/>
      <c r="AZ87">
        <f t="shared" si="8"/>
        <v>108.1798</v>
      </c>
      <c r="BA87">
        <f t="shared" si="9"/>
        <v>104.44</v>
      </c>
      <c r="BB87">
        <f t="shared" si="10"/>
        <v>3.74</v>
      </c>
      <c r="BC87">
        <f t="shared" si="11"/>
        <v>0</v>
      </c>
    </row>
    <row r="88" ht="13.5" spans="1:55">
      <c r="A88" s="84" t="s">
        <v>103</v>
      </c>
      <c r="B88" s="118">
        <f t="shared" si="12"/>
        <v>12.5</v>
      </c>
      <c r="C88" s="119">
        <v>4.5</v>
      </c>
      <c r="D88" s="120">
        <v>8</v>
      </c>
      <c r="E88" s="124"/>
      <c r="F88" s="102">
        <v>0</v>
      </c>
      <c r="G88" s="102">
        <v>0</v>
      </c>
      <c r="H88" s="102">
        <v>0</v>
      </c>
      <c r="I88" s="102">
        <v>0</v>
      </c>
      <c r="J88" s="125"/>
      <c r="K88" s="125"/>
      <c r="L88" s="125"/>
      <c r="M88" s="125"/>
      <c r="N88" s="125">
        <v>62.64</v>
      </c>
      <c r="O88" s="125">
        <v>62.64</v>
      </c>
      <c r="P88" s="125">
        <v>31.32</v>
      </c>
      <c r="Q88" s="125">
        <v>31.32</v>
      </c>
      <c r="R88" s="125">
        <v>0</v>
      </c>
      <c r="S88" s="125">
        <v>0</v>
      </c>
      <c r="T88" s="125">
        <v>0</v>
      </c>
      <c r="U88" s="125">
        <v>0</v>
      </c>
      <c r="V88" s="125">
        <v>0</v>
      </c>
      <c r="W88" s="125">
        <v>0</v>
      </c>
      <c r="X88" s="125">
        <v>26</v>
      </c>
      <c r="Y88" s="125">
        <v>26</v>
      </c>
      <c r="Z88" s="125"/>
      <c r="AA88" s="125"/>
      <c r="AB88" s="125">
        <v>0</v>
      </c>
      <c r="AC88" s="125">
        <v>0</v>
      </c>
      <c r="AD88" s="125"/>
      <c r="AE88" s="125"/>
      <c r="AF88" s="125">
        <v>0</v>
      </c>
      <c r="AG88" s="125">
        <v>0</v>
      </c>
      <c r="AH88" s="125"/>
      <c r="AI88" s="125"/>
      <c r="AJ88" s="125">
        <v>0</v>
      </c>
      <c r="AK88" s="125">
        <v>0</v>
      </c>
      <c r="AL88" s="125"/>
      <c r="AM88" s="125"/>
      <c r="AN88" s="125">
        <v>0</v>
      </c>
      <c r="AO88" s="125">
        <v>0</v>
      </c>
      <c r="AP88" s="125"/>
      <c r="AQ88" s="125"/>
      <c r="AR88" s="125">
        <v>35.1828</v>
      </c>
      <c r="AS88" s="125">
        <v>34.13</v>
      </c>
      <c r="AT88" s="125">
        <v>1.05</v>
      </c>
      <c r="AU88" s="125"/>
      <c r="AV88" s="125">
        <v>11.34</v>
      </c>
      <c r="AW88" s="125">
        <v>16.31</v>
      </c>
      <c r="AX88" s="125">
        <v>-4.97</v>
      </c>
      <c r="AY88" s="125"/>
      <c r="AZ88">
        <f t="shared" si="8"/>
        <v>116.3428</v>
      </c>
      <c r="BA88">
        <f t="shared" si="9"/>
        <v>112.26</v>
      </c>
      <c r="BB88">
        <f t="shared" si="10"/>
        <v>4.08</v>
      </c>
      <c r="BC88">
        <f t="shared" si="11"/>
        <v>0</v>
      </c>
    </row>
    <row r="89" ht="13.5" spans="1:55">
      <c r="A89" s="84" t="s">
        <v>104</v>
      </c>
      <c r="B89" s="118">
        <f t="shared" si="12"/>
        <v>5.57</v>
      </c>
      <c r="C89" s="119">
        <v>5.57</v>
      </c>
      <c r="D89" s="120">
        <v>0</v>
      </c>
      <c r="E89" s="124"/>
      <c r="F89" s="102">
        <v>14</v>
      </c>
      <c r="G89" s="102">
        <v>14</v>
      </c>
      <c r="H89" s="102">
        <v>0</v>
      </c>
      <c r="I89" s="102">
        <v>0</v>
      </c>
      <c r="J89" s="125"/>
      <c r="K89" s="125"/>
      <c r="L89" s="125"/>
      <c r="M89" s="125"/>
      <c r="N89" s="125">
        <v>45.24</v>
      </c>
      <c r="O89" s="125">
        <v>45.24</v>
      </c>
      <c r="P89" s="125">
        <v>22.62</v>
      </c>
      <c r="Q89" s="125">
        <v>22.62</v>
      </c>
      <c r="R89" s="125">
        <v>0</v>
      </c>
      <c r="S89" s="125">
        <v>0</v>
      </c>
      <c r="T89" s="125">
        <v>0</v>
      </c>
      <c r="U89" s="125">
        <v>0</v>
      </c>
      <c r="V89" s="125">
        <v>0</v>
      </c>
      <c r="W89" s="125">
        <v>0</v>
      </c>
      <c r="X89" s="125">
        <v>15</v>
      </c>
      <c r="Y89" s="125">
        <v>15</v>
      </c>
      <c r="Z89" s="125"/>
      <c r="AA89" s="125"/>
      <c r="AB89" s="125">
        <v>0</v>
      </c>
      <c r="AC89" s="125">
        <v>0</v>
      </c>
      <c r="AD89" s="125"/>
      <c r="AE89" s="125"/>
      <c r="AF89" s="125">
        <v>0</v>
      </c>
      <c r="AG89" s="125">
        <v>0</v>
      </c>
      <c r="AH89" s="125"/>
      <c r="AI89" s="125"/>
      <c r="AJ89" s="125">
        <v>0</v>
      </c>
      <c r="AK89" s="125">
        <v>0</v>
      </c>
      <c r="AL89" s="125"/>
      <c r="AM89" s="125"/>
      <c r="AN89" s="125">
        <v>0</v>
      </c>
      <c r="AO89" s="125">
        <v>0</v>
      </c>
      <c r="AP89" s="125"/>
      <c r="AQ89" s="125"/>
      <c r="AR89" s="125">
        <v>48.7512</v>
      </c>
      <c r="AS89" s="125">
        <v>40.61</v>
      </c>
      <c r="AT89" s="125">
        <v>8.14</v>
      </c>
      <c r="AU89" s="125"/>
      <c r="AV89" s="125">
        <v>0</v>
      </c>
      <c r="AW89" s="125">
        <v>0</v>
      </c>
      <c r="AX89" s="125">
        <v>0</v>
      </c>
      <c r="AY89" s="125"/>
      <c r="AZ89">
        <f t="shared" si="8"/>
        <v>105.9412</v>
      </c>
      <c r="BA89">
        <f t="shared" si="9"/>
        <v>97.8</v>
      </c>
      <c r="BB89">
        <f t="shared" si="10"/>
        <v>8.14</v>
      </c>
      <c r="BC89">
        <f t="shared" si="11"/>
        <v>0</v>
      </c>
    </row>
    <row r="90" ht="13.5" spans="1:55">
      <c r="A90" s="84" t="s">
        <v>105</v>
      </c>
      <c r="B90" s="118">
        <f t="shared" si="12"/>
        <v>6.7</v>
      </c>
      <c r="C90" s="119">
        <v>6.7</v>
      </c>
      <c r="D90" s="120">
        <v>0</v>
      </c>
      <c r="E90" s="124"/>
      <c r="F90" s="102">
        <v>0</v>
      </c>
      <c r="G90" s="102">
        <v>0</v>
      </c>
      <c r="H90" s="102">
        <v>0</v>
      </c>
      <c r="I90" s="102">
        <v>0</v>
      </c>
      <c r="J90" s="125"/>
      <c r="K90" s="125"/>
      <c r="L90" s="125"/>
      <c r="M90" s="125"/>
      <c r="N90" s="125">
        <v>34.8</v>
      </c>
      <c r="O90" s="125">
        <v>34.8</v>
      </c>
      <c r="P90" s="125">
        <v>17.4</v>
      </c>
      <c r="Q90" s="125">
        <v>17.4</v>
      </c>
      <c r="R90" s="125">
        <v>0</v>
      </c>
      <c r="S90" s="125">
        <v>0</v>
      </c>
      <c r="T90" s="125">
        <v>0</v>
      </c>
      <c r="U90" s="125">
        <v>0</v>
      </c>
      <c r="V90" s="125">
        <v>0</v>
      </c>
      <c r="W90" s="125">
        <v>0</v>
      </c>
      <c r="X90" s="125">
        <v>19.25</v>
      </c>
      <c r="Y90" s="125">
        <v>19.25</v>
      </c>
      <c r="Z90" s="125"/>
      <c r="AA90" s="125"/>
      <c r="AB90" s="125">
        <v>0</v>
      </c>
      <c r="AC90" s="125">
        <v>0</v>
      </c>
      <c r="AD90" s="125"/>
      <c r="AE90" s="125"/>
      <c r="AF90" s="125">
        <v>0</v>
      </c>
      <c r="AG90" s="125">
        <v>0</v>
      </c>
      <c r="AH90" s="125"/>
      <c r="AI90" s="125"/>
      <c r="AJ90" s="125">
        <v>0</v>
      </c>
      <c r="AK90" s="125">
        <v>0</v>
      </c>
      <c r="AL90" s="125"/>
      <c r="AM90" s="125"/>
      <c r="AN90" s="125">
        <v>0</v>
      </c>
      <c r="AO90" s="125">
        <v>0</v>
      </c>
      <c r="AP90" s="125"/>
      <c r="AQ90" s="125"/>
      <c r="AR90" s="125">
        <v>25.5744</v>
      </c>
      <c r="AS90" s="125">
        <v>23.11</v>
      </c>
      <c r="AT90" s="125">
        <v>2.46</v>
      </c>
      <c r="AU90" s="125"/>
      <c r="AV90" s="125">
        <v>0</v>
      </c>
      <c r="AW90" s="125">
        <v>0</v>
      </c>
      <c r="AX90" s="125">
        <v>0</v>
      </c>
      <c r="AY90" s="125"/>
      <c r="AZ90">
        <f t="shared" si="8"/>
        <v>68.9244</v>
      </c>
      <c r="BA90">
        <f t="shared" si="9"/>
        <v>66.46</v>
      </c>
      <c r="BB90">
        <f t="shared" si="10"/>
        <v>2.46</v>
      </c>
      <c r="BC90">
        <f t="shared" si="11"/>
        <v>0</v>
      </c>
    </row>
    <row r="91" ht="13.5" spans="1:55">
      <c r="A91" s="84" t="s">
        <v>106</v>
      </c>
      <c r="B91" s="118">
        <f t="shared" si="12"/>
        <v>6</v>
      </c>
      <c r="C91" s="119">
        <v>6</v>
      </c>
      <c r="D91" s="120">
        <v>0</v>
      </c>
      <c r="E91" s="124"/>
      <c r="F91" s="102">
        <v>0</v>
      </c>
      <c r="G91" s="102">
        <v>0</v>
      </c>
      <c r="H91" s="102">
        <v>0</v>
      </c>
      <c r="I91" s="102">
        <v>0</v>
      </c>
      <c r="J91" s="125"/>
      <c r="K91" s="125"/>
      <c r="L91" s="125"/>
      <c r="M91" s="125"/>
      <c r="N91" s="125">
        <v>38.28</v>
      </c>
      <c r="O91" s="125">
        <v>38.28</v>
      </c>
      <c r="P91" s="125">
        <v>19.14</v>
      </c>
      <c r="Q91" s="125">
        <v>19.14</v>
      </c>
      <c r="R91" s="125">
        <v>0</v>
      </c>
      <c r="S91" s="125">
        <v>0</v>
      </c>
      <c r="T91" s="125">
        <v>0</v>
      </c>
      <c r="U91" s="125">
        <v>0</v>
      </c>
      <c r="V91" s="125">
        <v>0</v>
      </c>
      <c r="W91" s="125">
        <v>0</v>
      </c>
      <c r="X91" s="125">
        <v>39</v>
      </c>
      <c r="Y91" s="125">
        <v>39</v>
      </c>
      <c r="Z91" s="125"/>
      <c r="AA91" s="125"/>
      <c r="AB91" s="125">
        <v>0</v>
      </c>
      <c r="AC91" s="125">
        <v>0</v>
      </c>
      <c r="AD91" s="125"/>
      <c r="AE91" s="125"/>
      <c r="AF91" s="125">
        <v>0</v>
      </c>
      <c r="AG91" s="125">
        <v>0</v>
      </c>
      <c r="AH91" s="125"/>
      <c r="AI91" s="125"/>
      <c r="AJ91" s="125">
        <v>0</v>
      </c>
      <c r="AK91" s="125">
        <v>0</v>
      </c>
      <c r="AL91" s="125"/>
      <c r="AM91" s="125"/>
      <c r="AN91" s="125">
        <v>0</v>
      </c>
      <c r="AO91" s="125">
        <v>0</v>
      </c>
      <c r="AP91" s="125"/>
      <c r="AQ91" s="125"/>
      <c r="AR91" s="125">
        <v>32.472</v>
      </c>
      <c r="AS91" s="125">
        <v>32.4</v>
      </c>
      <c r="AT91" s="125">
        <v>0.07</v>
      </c>
      <c r="AU91" s="125"/>
      <c r="AV91" s="125">
        <v>7.63</v>
      </c>
      <c r="AW91" s="125">
        <v>12.05</v>
      </c>
      <c r="AX91" s="125">
        <v>-4.42</v>
      </c>
      <c r="AY91" s="125"/>
      <c r="AZ91">
        <f t="shared" si="8"/>
        <v>104.242</v>
      </c>
      <c r="BA91">
        <f t="shared" si="9"/>
        <v>108.59</v>
      </c>
      <c r="BB91">
        <f t="shared" si="10"/>
        <v>-4.35</v>
      </c>
      <c r="BC91">
        <f t="shared" si="11"/>
        <v>0</v>
      </c>
    </row>
    <row r="92" ht="13.5" spans="1:55">
      <c r="A92" s="84" t="s">
        <v>107</v>
      </c>
      <c r="B92" s="118">
        <f t="shared" si="12"/>
        <v>88.57</v>
      </c>
      <c r="C92" s="119">
        <v>88.57</v>
      </c>
      <c r="D92" s="120">
        <v>0</v>
      </c>
      <c r="E92" s="124"/>
      <c r="F92" s="102">
        <v>0</v>
      </c>
      <c r="G92" s="102">
        <v>0</v>
      </c>
      <c r="H92" s="102">
        <v>0</v>
      </c>
      <c r="I92" s="102">
        <v>0</v>
      </c>
      <c r="J92" s="125"/>
      <c r="K92" s="125"/>
      <c r="L92" s="125"/>
      <c r="M92" s="125"/>
      <c r="N92" s="125">
        <v>38.28</v>
      </c>
      <c r="O92" s="125">
        <v>38.28</v>
      </c>
      <c r="P92" s="125">
        <v>19.14</v>
      </c>
      <c r="Q92" s="125">
        <v>19.14</v>
      </c>
      <c r="R92" s="125">
        <v>0</v>
      </c>
      <c r="S92" s="125">
        <v>0</v>
      </c>
      <c r="T92" s="125">
        <v>0</v>
      </c>
      <c r="U92" s="125">
        <v>0</v>
      </c>
      <c r="V92" s="125">
        <v>0</v>
      </c>
      <c r="W92" s="125">
        <v>0</v>
      </c>
      <c r="X92" s="125">
        <v>28.5</v>
      </c>
      <c r="Y92" s="125">
        <v>28.5</v>
      </c>
      <c r="Z92" s="125"/>
      <c r="AA92" s="125"/>
      <c r="AB92" s="125">
        <v>0</v>
      </c>
      <c r="AC92" s="125">
        <v>0</v>
      </c>
      <c r="AD92" s="125"/>
      <c r="AE92" s="125"/>
      <c r="AF92" s="125">
        <v>0</v>
      </c>
      <c r="AG92" s="125">
        <v>0</v>
      </c>
      <c r="AH92" s="125"/>
      <c r="AI92" s="125"/>
      <c r="AJ92" s="125">
        <v>0</v>
      </c>
      <c r="AK92" s="125">
        <v>0</v>
      </c>
      <c r="AL92" s="125"/>
      <c r="AM92" s="125"/>
      <c r="AN92" s="125">
        <v>0</v>
      </c>
      <c r="AO92" s="125">
        <v>0</v>
      </c>
      <c r="AP92" s="125"/>
      <c r="AQ92" s="125"/>
      <c r="AR92" s="125">
        <v>28.9656</v>
      </c>
      <c r="AS92" s="125">
        <v>28.51</v>
      </c>
      <c r="AT92" s="125">
        <v>0.46</v>
      </c>
      <c r="AU92" s="125"/>
      <c r="AV92" s="125">
        <v>14.69</v>
      </c>
      <c r="AW92" s="125">
        <v>16.95</v>
      </c>
      <c r="AX92" s="125">
        <v>-2.26</v>
      </c>
      <c r="AY92" s="125"/>
      <c r="AZ92">
        <f t="shared" si="8"/>
        <v>179.8656</v>
      </c>
      <c r="BA92">
        <f t="shared" si="9"/>
        <v>181.67</v>
      </c>
      <c r="BB92">
        <f t="shared" si="10"/>
        <v>-1.8</v>
      </c>
      <c r="BC92">
        <f t="shared" si="11"/>
        <v>0</v>
      </c>
    </row>
    <row r="93" ht="13.5" spans="1:55">
      <c r="A93" s="84" t="s">
        <v>108</v>
      </c>
      <c r="B93" s="118">
        <f t="shared" si="12"/>
        <v>8.7</v>
      </c>
      <c r="C93" s="119">
        <v>8.7</v>
      </c>
      <c r="D93" s="120">
        <v>0</v>
      </c>
      <c r="E93" s="124"/>
      <c r="F93" s="102">
        <v>21</v>
      </c>
      <c r="G93" s="102">
        <v>21</v>
      </c>
      <c r="H93" s="102">
        <v>0</v>
      </c>
      <c r="I93" s="102">
        <v>0</v>
      </c>
      <c r="J93" s="125"/>
      <c r="K93" s="125"/>
      <c r="L93" s="125"/>
      <c r="M93" s="125"/>
      <c r="N93" s="125">
        <v>34.8</v>
      </c>
      <c r="O93" s="125">
        <v>34.8</v>
      </c>
      <c r="P93" s="125">
        <v>17.4</v>
      </c>
      <c r="Q93" s="125">
        <v>17.4</v>
      </c>
      <c r="R93" s="125">
        <v>0</v>
      </c>
      <c r="S93" s="125">
        <v>0</v>
      </c>
      <c r="T93" s="125">
        <v>0</v>
      </c>
      <c r="U93" s="125">
        <v>0</v>
      </c>
      <c r="V93" s="125">
        <v>0</v>
      </c>
      <c r="W93" s="125">
        <v>0</v>
      </c>
      <c r="X93" s="125">
        <v>25</v>
      </c>
      <c r="Y93" s="125">
        <v>25</v>
      </c>
      <c r="Z93" s="125"/>
      <c r="AA93" s="125"/>
      <c r="AB93" s="125">
        <v>0</v>
      </c>
      <c r="AC93" s="125">
        <v>0</v>
      </c>
      <c r="AD93" s="125"/>
      <c r="AE93" s="125"/>
      <c r="AF93" s="125">
        <v>0</v>
      </c>
      <c r="AG93" s="125">
        <v>0</v>
      </c>
      <c r="AH93" s="125"/>
      <c r="AI93" s="125"/>
      <c r="AJ93" s="125">
        <v>0</v>
      </c>
      <c r="AK93" s="125">
        <v>0</v>
      </c>
      <c r="AL93" s="125"/>
      <c r="AM93" s="125"/>
      <c r="AN93" s="125">
        <v>0</v>
      </c>
      <c r="AO93" s="125">
        <v>0</v>
      </c>
      <c r="AP93" s="125"/>
      <c r="AQ93" s="125"/>
      <c r="AR93" s="125">
        <v>15.9147</v>
      </c>
      <c r="AS93" s="125">
        <v>14.04</v>
      </c>
      <c r="AT93" s="125">
        <v>1.87</v>
      </c>
      <c r="AU93" s="125"/>
      <c r="AV93" s="125">
        <v>8.59</v>
      </c>
      <c r="AW93" s="125">
        <v>14.42</v>
      </c>
      <c r="AX93" s="125">
        <v>-5.83</v>
      </c>
      <c r="AY93" s="125"/>
      <c r="AZ93">
        <f t="shared" si="8"/>
        <v>96.6047</v>
      </c>
      <c r="BA93">
        <f t="shared" si="9"/>
        <v>100.56</v>
      </c>
      <c r="BB93">
        <f t="shared" si="10"/>
        <v>-3.96</v>
      </c>
      <c r="BC93">
        <f t="shared" si="11"/>
        <v>0</v>
      </c>
    </row>
    <row r="94" ht="13.5" spans="1:55">
      <c r="A94" s="84" t="s">
        <v>109</v>
      </c>
      <c r="B94" s="118">
        <f t="shared" si="12"/>
        <v>12.5</v>
      </c>
      <c r="C94" s="119">
        <v>12.5</v>
      </c>
      <c r="D94" s="120">
        <v>0</v>
      </c>
      <c r="E94" s="124"/>
      <c r="F94" s="102">
        <v>0</v>
      </c>
      <c r="G94" s="102">
        <v>0</v>
      </c>
      <c r="H94" s="102">
        <v>0</v>
      </c>
      <c r="I94" s="102">
        <v>0</v>
      </c>
      <c r="J94" s="125"/>
      <c r="K94" s="125"/>
      <c r="L94" s="125"/>
      <c r="M94" s="125"/>
      <c r="N94" s="125">
        <v>34.8</v>
      </c>
      <c r="O94" s="125">
        <v>34.8</v>
      </c>
      <c r="P94" s="125">
        <v>17.4</v>
      </c>
      <c r="Q94" s="125">
        <v>17.4</v>
      </c>
      <c r="R94" s="125">
        <v>0</v>
      </c>
      <c r="S94" s="125">
        <v>0</v>
      </c>
      <c r="T94" s="125">
        <v>0</v>
      </c>
      <c r="U94" s="125">
        <v>0</v>
      </c>
      <c r="V94" s="125">
        <v>0</v>
      </c>
      <c r="W94" s="125">
        <v>0</v>
      </c>
      <c r="X94" s="125">
        <v>12</v>
      </c>
      <c r="Y94" s="125">
        <v>12</v>
      </c>
      <c r="Z94" s="125"/>
      <c r="AA94" s="125"/>
      <c r="AB94" s="125">
        <v>0</v>
      </c>
      <c r="AC94" s="125">
        <v>0</v>
      </c>
      <c r="AD94" s="125"/>
      <c r="AE94" s="125"/>
      <c r="AF94" s="125">
        <v>0</v>
      </c>
      <c r="AG94" s="125">
        <v>0</v>
      </c>
      <c r="AH94" s="125"/>
      <c r="AI94" s="125"/>
      <c r="AJ94" s="125">
        <v>0</v>
      </c>
      <c r="AK94" s="125">
        <v>0</v>
      </c>
      <c r="AL94" s="125"/>
      <c r="AM94" s="125"/>
      <c r="AN94" s="125">
        <v>0</v>
      </c>
      <c r="AO94" s="125">
        <v>0</v>
      </c>
      <c r="AP94" s="125"/>
      <c r="AQ94" s="125"/>
      <c r="AR94" s="125">
        <v>24.7104</v>
      </c>
      <c r="AS94" s="125">
        <v>23.76</v>
      </c>
      <c r="AT94" s="125">
        <v>0.95</v>
      </c>
      <c r="AU94" s="125"/>
      <c r="AV94" s="125">
        <v>13.76</v>
      </c>
      <c r="AW94" s="125">
        <v>18.33</v>
      </c>
      <c r="AX94" s="125">
        <v>-4.57</v>
      </c>
      <c r="AY94" s="125"/>
      <c r="AZ94">
        <f t="shared" si="8"/>
        <v>80.3704</v>
      </c>
      <c r="BA94">
        <f t="shared" si="9"/>
        <v>83.99</v>
      </c>
      <c r="BB94">
        <f t="shared" si="10"/>
        <v>-3.62</v>
      </c>
      <c r="BC94">
        <f t="shared" si="11"/>
        <v>0</v>
      </c>
    </row>
    <row r="95" ht="13.5" spans="1:55">
      <c r="A95" s="84" t="s">
        <v>110</v>
      </c>
      <c r="B95" s="118">
        <f t="shared" si="12"/>
        <v>5</v>
      </c>
      <c r="C95" s="119">
        <v>5</v>
      </c>
      <c r="D95" s="120">
        <v>0</v>
      </c>
      <c r="E95" s="124"/>
      <c r="F95" s="102">
        <v>0</v>
      </c>
      <c r="G95" s="102">
        <v>0</v>
      </c>
      <c r="H95" s="102">
        <v>0</v>
      </c>
      <c r="I95" s="102">
        <v>0</v>
      </c>
      <c r="J95" s="125"/>
      <c r="K95" s="125"/>
      <c r="L95" s="125"/>
      <c r="M95" s="125"/>
      <c r="N95" s="125">
        <v>24.36</v>
      </c>
      <c r="O95" s="125">
        <v>24.36</v>
      </c>
      <c r="P95" s="125">
        <v>12.18</v>
      </c>
      <c r="Q95" s="125">
        <v>12.18</v>
      </c>
      <c r="R95" s="125">
        <v>0</v>
      </c>
      <c r="S95" s="125">
        <v>0</v>
      </c>
      <c r="T95" s="125">
        <v>0</v>
      </c>
      <c r="U95" s="125">
        <v>0</v>
      </c>
      <c r="V95" s="125">
        <v>0</v>
      </c>
      <c r="W95" s="125">
        <v>0</v>
      </c>
      <c r="X95" s="125">
        <v>13.75</v>
      </c>
      <c r="Y95" s="125">
        <v>13.75</v>
      </c>
      <c r="Z95" s="125"/>
      <c r="AA95" s="125"/>
      <c r="AB95" s="125">
        <v>0</v>
      </c>
      <c r="AC95" s="125">
        <v>0</v>
      </c>
      <c r="AD95" s="125"/>
      <c r="AE95" s="125"/>
      <c r="AF95" s="125">
        <v>0</v>
      </c>
      <c r="AG95" s="125">
        <v>0</v>
      </c>
      <c r="AH95" s="125"/>
      <c r="AI95" s="125"/>
      <c r="AJ95" s="125">
        <v>0</v>
      </c>
      <c r="AK95" s="125">
        <v>0</v>
      </c>
      <c r="AL95" s="125"/>
      <c r="AM95" s="125"/>
      <c r="AN95" s="125">
        <v>0</v>
      </c>
      <c r="AO95" s="125">
        <v>0</v>
      </c>
      <c r="AP95" s="125"/>
      <c r="AQ95" s="125"/>
      <c r="AR95" s="125">
        <v>22.302</v>
      </c>
      <c r="AS95" s="125">
        <v>21.38</v>
      </c>
      <c r="AT95" s="125">
        <v>0.92</v>
      </c>
      <c r="AU95" s="125"/>
      <c r="AV95" s="125">
        <v>9.04</v>
      </c>
      <c r="AW95" s="125">
        <v>10.92</v>
      </c>
      <c r="AX95" s="125">
        <v>-1.88</v>
      </c>
      <c r="AY95" s="125"/>
      <c r="AZ95">
        <f t="shared" si="8"/>
        <v>62.272</v>
      </c>
      <c r="BA95">
        <f t="shared" si="9"/>
        <v>63.23</v>
      </c>
      <c r="BB95">
        <f t="shared" si="10"/>
        <v>-0.96</v>
      </c>
      <c r="BC95">
        <f t="shared" si="11"/>
        <v>0</v>
      </c>
    </row>
    <row r="96" ht="13.5" spans="1:55">
      <c r="A96" s="84" t="s">
        <v>111</v>
      </c>
      <c r="B96" s="118">
        <f t="shared" si="12"/>
        <v>7.5</v>
      </c>
      <c r="C96" s="119">
        <v>7.5</v>
      </c>
      <c r="D96" s="120">
        <v>0</v>
      </c>
      <c r="E96" s="124"/>
      <c r="F96" s="102">
        <v>0</v>
      </c>
      <c r="G96" s="102">
        <v>0</v>
      </c>
      <c r="H96" s="102">
        <v>0</v>
      </c>
      <c r="I96" s="102">
        <v>0</v>
      </c>
      <c r="J96" s="125"/>
      <c r="K96" s="125"/>
      <c r="L96" s="125"/>
      <c r="M96" s="125"/>
      <c r="N96" s="125">
        <v>55.68</v>
      </c>
      <c r="O96" s="125">
        <v>55.68</v>
      </c>
      <c r="P96" s="125">
        <v>27.84</v>
      </c>
      <c r="Q96" s="125">
        <v>27.84</v>
      </c>
      <c r="R96" s="125">
        <v>0</v>
      </c>
      <c r="S96" s="125">
        <v>0</v>
      </c>
      <c r="T96" s="125">
        <v>0</v>
      </c>
      <c r="U96" s="125">
        <v>0</v>
      </c>
      <c r="V96" s="125">
        <v>0</v>
      </c>
      <c r="W96" s="125">
        <v>0</v>
      </c>
      <c r="X96" s="125">
        <v>35</v>
      </c>
      <c r="Y96" s="125">
        <v>35</v>
      </c>
      <c r="Z96" s="125"/>
      <c r="AA96" s="125"/>
      <c r="AB96" s="125">
        <v>0</v>
      </c>
      <c r="AC96" s="125">
        <v>0</v>
      </c>
      <c r="AD96" s="125"/>
      <c r="AE96" s="125"/>
      <c r="AF96" s="125">
        <v>0</v>
      </c>
      <c r="AG96" s="125">
        <v>0</v>
      </c>
      <c r="AH96" s="125"/>
      <c r="AI96" s="125"/>
      <c r="AJ96" s="125">
        <v>0</v>
      </c>
      <c r="AK96" s="125">
        <v>0</v>
      </c>
      <c r="AL96" s="125"/>
      <c r="AM96" s="125"/>
      <c r="AN96" s="125">
        <v>0</v>
      </c>
      <c r="AO96" s="125">
        <v>0</v>
      </c>
      <c r="AP96" s="125"/>
      <c r="AQ96" s="125"/>
      <c r="AR96" s="125">
        <v>56.7216</v>
      </c>
      <c r="AS96" s="125">
        <v>69.12</v>
      </c>
      <c r="AT96" s="125">
        <v>-12.4</v>
      </c>
      <c r="AU96" s="125"/>
      <c r="AV96" s="125">
        <v>14.97</v>
      </c>
      <c r="AW96" s="125">
        <v>21.86</v>
      </c>
      <c r="AX96" s="125">
        <v>-6.89</v>
      </c>
      <c r="AY96" s="125"/>
      <c r="AZ96">
        <f t="shared" si="8"/>
        <v>142.0316</v>
      </c>
      <c r="BA96">
        <f t="shared" si="9"/>
        <v>161.32</v>
      </c>
      <c r="BB96">
        <f t="shared" si="10"/>
        <v>-19.29</v>
      </c>
      <c r="BC96">
        <f t="shared" si="11"/>
        <v>0</v>
      </c>
    </row>
    <row r="97" ht="13.5" spans="1:55">
      <c r="A97" s="84" t="s">
        <v>112</v>
      </c>
      <c r="B97" s="118">
        <f t="shared" si="12"/>
        <v>4.5</v>
      </c>
      <c r="C97" s="119">
        <v>4.5</v>
      </c>
      <c r="D97" s="120">
        <v>0</v>
      </c>
      <c r="E97" s="124"/>
      <c r="F97" s="102">
        <v>14</v>
      </c>
      <c r="G97" s="102">
        <v>14</v>
      </c>
      <c r="H97" s="102">
        <v>0</v>
      </c>
      <c r="I97" s="102">
        <v>0</v>
      </c>
      <c r="J97" s="125"/>
      <c r="K97" s="125"/>
      <c r="L97" s="125"/>
      <c r="M97" s="125"/>
      <c r="N97" s="125">
        <v>27.84</v>
      </c>
      <c r="O97" s="125">
        <v>27.84</v>
      </c>
      <c r="P97" s="125">
        <v>13.92</v>
      </c>
      <c r="Q97" s="125">
        <v>13.92</v>
      </c>
      <c r="R97" s="125">
        <v>0</v>
      </c>
      <c r="S97" s="125">
        <v>0</v>
      </c>
      <c r="T97" s="125">
        <v>0</v>
      </c>
      <c r="U97" s="125">
        <v>0</v>
      </c>
      <c r="V97" s="125">
        <v>0</v>
      </c>
      <c r="W97" s="125">
        <v>0</v>
      </c>
      <c r="X97" s="125">
        <v>14</v>
      </c>
      <c r="Y97" s="125">
        <v>14</v>
      </c>
      <c r="Z97" s="125"/>
      <c r="AA97" s="125"/>
      <c r="AB97" s="125">
        <v>0</v>
      </c>
      <c r="AC97" s="125">
        <v>0</v>
      </c>
      <c r="AD97" s="125"/>
      <c r="AE97" s="125"/>
      <c r="AF97" s="125">
        <v>0</v>
      </c>
      <c r="AG97" s="125">
        <v>0</v>
      </c>
      <c r="AH97" s="125"/>
      <c r="AI97" s="125"/>
      <c r="AJ97" s="125">
        <v>0</v>
      </c>
      <c r="AK97" s="125">
        <v>0</v>
      </c>
      <c r="AL97" s="125"/>
      <c r="AM97" s="125"/>
      <c r="AN97" s="125">
        <v>0</v>
      </c>
      <c r="AO97" s="125">
        <v>0</v>
      </c>
      <c r="AP97" s="125"/>
      <c r="AQ97" s="125"/>
      <c r="AR97" s="125">
        <v>21.8259</v>
      </c>
      <c r="AS97" s="125">
        <v>21.6</v>
      </c>
      <c r="AT97" s="125">
        <v>0.23</v>
      </c>
      <c r="AU97" s="125"/>
      <c r="AV97" s="125">
        <v>5.24</v>
      </c>
      <c r="AW97" s="125">
        <v>8.88</v>
      </c>
      <c r="AX97" s="125">
        <v>-3.64</v>
      </c>
      <c r="AY97" s="125"/>
      <c r="AZ97">
        <f t="shared" si="8"/>
        <v>73.4859</v>
      </c>
      <c r="BA97">
        <f t="shared" si="9"/>
        <v>76.9</v>
      </c>
      <c r="BB97">
        <f t="shared" si="10"/>
        <v>-3.41</v>
      </c>
      <c r="BC97">
        <f t="shared" si="11"/>
        <v>0</v>
      </c>
    </row>
    <row r="98" ht="13.5" spans="1:55">
      <c r="A98" s="84" t="s">
        <v>113</v>
      </c>
      <c r="B98" s="118">
        <f t="shared" si="12"/>
        <v>11.52</v>
      </c>
      <c r="C98" s="119">
        <v>11.52</v>
      </c>
      <c r="D98" s="120">
        <v>0</v>
      </c>
      <c r="E98" s="124"/>
      <c r="F98" s="102">
        <v>0</v>
      </c>
      <c r="G98" s="102">
        <v>0</v>
      </c>
      <c r="H98" s="102">
        <v>0</v>
      </c>
      <c r="I98" s="102">
        <v>0</v>
      </c>
      <c r="J98" s="125"/>
      <c r="K98" s="125"/>
      <c r="L98" s="125"/>
      <c r="M98" s="125"/>
      <c r="N98" s="125">
        <v>59.16</v>
      </c>
      <c r="O98" s="125">
        <v>59.16</v>
      </c>
      <c r="P98" s="125">
        <v>29.58</v>
      </c>
      <c r="Q98" s="125">
        <v>29.58</v>
      </c>
      <c r="R98" s="125">
        <v>0</v>
      </c>
      <c r="S98" s="125">
        <v>0</v>
      </c>
      <c r="T98" s="125">
        <v>0</v>
      </c>
      <c r="U98" s="125">
        <v>0</v>
      </c>
      <c r="V98" s="125">
        <v>0</v>
      </c>
      <c r="W98" s="125">
        <v>0</v>
      </c>
      <c r="X98" s="125">
        <v>50</v>
      </c>
      <c r="Y98" s="125">
        <v>50</v>
      </c>
      <c r="Z98" s="125"/>
      <c r="AA98" s="125"/>
      <c r="AB98" s="125">
        <v>0</v>
      </c>
      <c r="AC98" s="125">
        <v>0</v>
      </c>
      <c r="AD98" s="125"/>
      <c r="AE98" s="125"/>
      <c r="AF98" s="125">
        <v>0</v>
      </c>
      <c r="AG98" s="125">
        <v>0</v>
      </c>
      <c r="AH98" s="125"/>
      <c r="AI98" s="125"/>
      <c r="AJ98" s="125">
        <v>0</v>
      </c>
      <c r="AK98" s="125">
        <v>0</v>
      </c>
      <c r="AL98" s="125"/>
      <c r="AM98" s="125"/>
      <c r="AN98" s="125">
        <v>0</v>
      </c>
      <c r="AO98" s="125">
        <v>0</v>
      </c>
      <c r="AP98" s="125"/>
      <c r="AQ98" s="125"/>
      <c r="AR98" s="125">
        <v>55.836</v>
      </c>
      <c r="AS98" s="125">
        <v>54</v>
      </c>
      <c r="AT98" s="125">
        <v>1.84</v>
      </c>
      <c r="AU98" s="125"/>
      <c r="AV98" s="125">
        <v>17.1</v>
      </c>
      <c r="AW98" s="125">
        <v>26.92</v>
      </c>
      <c r="AX98" s="125">
        <v>-9.82</v>
      </c>
      <c r="AY98" s="125"/>
      <c r="AZ98">
        <f t="shared" si="8"/>
        <v>164.036</v>
      </c>
      <c r="BA98">
        <f t="shared" si="9"/>
        <v>172.02</v>
      </c>
      <c r="BB98">
        <f t="shared" si="10"/>
        <v>-7.98</v>
      </c>
      <c r="BC98">
        <f t="shared" si="11"/>
        <v>0</v>
      </c>
    </row>
    <row r="99" ht="13.5" spans="1:55">
      <c r="A99" s="84" t="s">
        <v>114</v>
      </c>
      <c r="B99" s="118">
        <f t="shared" si="12"/>
        <v>4.5</v>
      </c>
      <c r="C99" s="119">
        <v>4.5</v>
      </c>
      <c r="D99" s="120">
        <v>0</v>
      </c>
      <c r="E99" s="124"/>
      <c r="F99" s="102">
        <v>0</v>
      </c>
      <c r="G99" s="102">
        <v>0</v>
      </c>
      <c r="H99" s="102">
        <v>0</v>
      </c>
      <c r="I99" s="102">
        <v>0</v>
      </c>
      <c r="J99" s="125"/>
      <c r="K99" s="125"/>
      <c r="L99" s="125"/>
      <c r="M99" s="125"/>
      <c r="N99" s="125">
        <v>45.24</v>
      </c>
      <c r="O99" s="125">
        <v>45.24</v>
      </c>
      <c r="P99" s="125">
        <v>22.62</v>
      </c>
      <c r="Q99" s="125">
        <v>22.62</v>
      </c>
      <c r="R99" s="125">
        <v>0</v>
      </c>
      <c r="S99" s="125">
        <v>0</v>
      </c>
      <c r="T99" s="125">
        <v>0</v>
      </c>
      <c r="U99" s="125">
        <v>0</v>
      </c>
      <c r="V99" s="125">
        <v>0</v>
      </c>
      <c r="W99" s="125">
        <v>0</v>
      </c>
      <c r="X99" s="125">
        <v>40</v>
      </c>
      <c r="Y99" s="125">
        <v>40</v>
      </c>
      <c r="Z99" s="125"/>
      <c r="AA99" s="125"/>
      <c r="AB99" s="125">
        <v>0</v>
      </c>
      <c r="AC99" s="125">
        <v>0</v>
      </c>
      <c r="AD99" s="125"/>
      <c r="AE99" s="125"/>
      <c r="AF99" s="125">
        <v>0</v>
      </c>
      <c r="AG99" s="125">
        <v>0</v>
      </c>
      <c r="AH99" s="125"/>
      <c r="AI99" s="125"/>
      <c r="AJ99" s="125">
        <v>0</v>
      </c>
      <c r="AK99" s="125">
        <v>0</v>
      </c>
      <c r="AL99" s="125"/>
      <c r="AM99" s="125"/>
      <c r="AN99" s="125">
        <v>0</v>
      </c>
      <c r="AO99" s="125">
        <v>0</v>
      </c>
      <c r="AP99" s="125"/>
      <c r="AQ99" s="125"/>
      <c r="AR99" s="125">
        <v>17.4681</v>
      </c>
      <c r="AS99" s="125">
        <v>54</v>
      </c>
      <c r="AT99" s="125">
        <v>-36.53</v>
      </c>
      <c r="AU99" s="125"/>
      <c r="AV99" s="125">
        <v>10.32</v>
      </c>
      <c r="AW99" s="125">
        <v>16.63</v>
      </c>
      <c r="AX99" s="125">
        <v>-6.31</v>
      </c>
      <c r="AY99" s="125"/>
      <c r="AZ99">
        <f t="shared" si="8"/>
        <v>94.9081</v>
      </c>
      <c r="BA99">
        <f t="shared" si="9"/>
        <v>137.75</v>
      </c>
      <c r="BB99">
        <f t="shared" si="10"/>
        <v>-42.84</v>
      </c>
      <c r="BC99">
        <f t="shared" si="11"/>
        <v>0</v>
      </c>
    </row>
    <row r="100" ht="13.5" spans="1:55">
      <c r="A100" s="84" t="s">
        <v>115</v>
      </c>
      <c r="B100" s="118">
        <f t="shared" si="12"/>
        <v>29.08</v>
      </c>
      <c r="C100" s="119">
        <v>21.08</v>
      </c>
      <c r="D100" s="120">
        <v>8</v>
      </c>
      <c r="E100" s="124"/>
      <c r="F100" s="102">
        <v>14</v>
      </c>
      <c r="G100" s="102">
        <v>14</v>
      </c>
      <c r="H100" s="102">
        <v>0</v>
      </c>
      <c r="I100" s="102">
        <v>0</v>
      </c>
      <c r="J100" s="125"/>
      <c r="K100" s="125"/>
      <c r="L100" s="125"/>
      <c r="M100" s="125"/>
      <c r="N100" s="125">
        <v>87</v>
      </c>
      <c r="O100" s="125">
        <v>87</v>
      </c>
      <c r="P100" s="125">
        <v>43.5</v>
      </c>
      <c r="Q100" s="125">
        <v>43.5</v>
      </c>
      <c r="R100" s="125">
        <v>0</v>
      </c>
      <c r="S100" s="125">
        <v>0</v>
      </c>
      <c r="T100" s="125">
        <v>0</v>
      </c>
      <c r="U100" s="125">
        <v>0</v>
      </c>
      <c r="V100" s="125">
        <v>0</v>
      </c>
      <c r="W100" s="125">
        <v>0</v>
      </c>
      <c r="X100" s="125">
        <v>40</v>
      </c>
      <c r="Y100" s="125">
        <v>40</v>
      </c>
      <c r="Z100" s="125"/>
      <c r="AA100" s="125"/>
      <c r="AB100" s="125">
        <v>0</v>
      </c>
      <c r="AC100" s="125">
        <v>0</v>
      </c>
      <c r="AD100" s="125"/>
      <c r="AE100" s="125"/>
      <c r="AF100" s="125">
        <v>0</v>
      </c>
      <c r="AG100" s="125">
        <v>0</v>
      </c>
      <c r="AH100" s="125"/>
      <c r="AI100" s="125"/>
      <c r="AJ100" s="125">
        <v>0</v>
      </c>
      <c r="AK100" s="125">
        <v>0</v>
      </c>
      <c r="AL100" s="125"/>
      <c r="AM100" s="125"/>
      <c r="AN100" s="125">
        <v>0</v>
      </c>
      <c r="AO100" s="125">
        <v>0</v>
      </c>
      <c r="AP100" s="125"/>
      <c r="AQ100" s="125"/>
      <c r="AR100" s="125">
        <v>52.5681</v>
      </c>
      <c r="AS100" s="125">
        <v>64.09</v>
      </c>
      <c r="AT100" s="125">
        <v>-11.52</v>
      </c>
      <c r="AU100" s="125"/>
      <c r="AV100" s="125">
        <v>12.58</v>
      </c>
      <c r="AW100" s="125">
        <v>22.54</v>
      </c>
      <c r="AX100" s="125">
        <v>-9.96</v>
      </c>
      <c r="AY100" s="125"/>
      <c r="AZ100">
        <f t="shared" si="8"/>
        <v>191.7281</v>
      </c>
      <c r="BA100">
        <f t="shared" si="9"/>
        <v>205.21</v>
      </c>
      <c r="BB100">
        <f t="shared" si="10"/>
        <v>-13.48</v>
      </c>
      <c r="BC100">
        <f t="shared" si="11"/>
        <v>0</v>
      </c>
    </row>
    <row r="101" ht="13.5" spans="1:55">
      <c r="A101" s="88" t="s">
        <v>116</v>
      </c>
      <c r="B101" s="118">
        <f t="shared" si="12"/>
        <v>19</v>
      </c>
      <c r="C101" s="119">
        <v>11</v>
      </c>
      <c r="D101" s="120">
        <v>8</v>
      </c>
      <c r="E101" s="124"/>
      <c r="F101" s="102">
        <v>0</v>
      </c>
      <c r="G101" s="102">
        <v>0</v>
      </c>
      <c r="H101" s="102">
        <v>0</v>
      </c>
      <c r="I101" s="102">
        <v>0</v>
      </c>
      <c r="J101" s="125"/>
      <c r="K101" s="125"/>
      <c r="L101" s="125"/>
      <c r="M101" s="125"/>
      <c r="N101" s="125">
        <v>97.44</v>
      </c>
      <c r="O101" s="125">
        <v>97.44</v>
      </c>
      <c r="P101" s="125">
        <v>48.72</v>
      </c>
      <c r="Q101" s="125">
        <v>48.72</v>
      </c>
      <c r="R101" s="125">
        <v>0</v>
      </c>
      <c r="S101" s="125">
        <v>0</v>
      </c>
      <c r="T101" s="125">
        <v>0</v>
      </c>
      <c r="U101" s="125">
        <v>0</v>
      </c>
      <c r="V101" s="125">
        <v>0</v>
      </c>
      <c r="W101" s="125">
        <v>0</v>
      </c>
      <c r="X101" s="125">
        <v>40</v>
      </c>
      <c r="Y101" s="125">
        <v>40</v>
      </c>
      <c r="Z101" s="125"/>
      <c r="AA101" s="125"/>
      <c r="AB101" s="125">
        <v>0</v>
      </c>
      <c r="AC101" s="125">
        <v>0</v>
      </c>
      <c r="AD101" s="125"/>
      <c r="AE101" s="125"/>
      <c r="AF101" s="125">
        <v>0</v>
      </c>
      <c r="AG101" s="125">
        <v>0</v>
      </c>
      <c r="AH101" s="125"/>
      <c r="AI101" s="125"/>
      <c r="AJ101" s="125">
        <v>0</v>
      </c>
      <c r="AK101" s="125">
        <v>0</v>
      </c>
      <c r="AL101" s="125"/>
      <c r="AM101" s="125"/>
      <c r="AN101" s="125">
        <v>0</v>
      </c>
      <c r="AO101" s="125">
        <v>0</v>
      </c>
      <c r="AP101" s="125"/>
      <c r="AQ101" s="125"/>
      <c r="AR101" s="125">
        <v>76.3875</v>
      </c>
      <c r="AS101" s="125">
        <v>75.6</v>
      </c>
      <c r="AT101" s="125">
        <v>0.79</v>
      </c>
      <c r="AU101" s="125"/>
      <c r="AV101" s="125">
        <v>13.25</v>
      </c>
      <c r="AW101" s="125">
        <v>20.72</v>
      </c>
      <c r="AX101" s="125">
        <v>-7.47</v>
      </c>
      <c r="AY101" s="125"/>
      <c r="AZ101">
        <f t="shared" si="8"/>
        <v>197.3575</v>
      </c>
      <c r="BA101">
        <f t="shared" si="9"/>
        <v>196.04</v>
      </c>
      <c r="BB101">
        <f t="shared" si="10"/>
        <v>1.32</v>
      </c>
      <c r="BC101">
        <f t="shared" si="11"/>
        <v>0</v>
      </c>
    </row>
    <row r="102" ht="13.5" spans="1:55">
      <c r="A102" s="88" t="s">
        <v>117</v>
      </c>
      <c r="B102" s="118">
        <f t="shared" si="12"/>
        <v>19.02</v>
      </c>
      <c r="C102" s="119">
        <v>11.02</v>
      </c>
      <c r="D102" s="120">
        <v>8</v>
      </c>
      <c r="E102" s="124"/>
      <c r="F102" s="102">
        <v>14</v>
      </c>
      <c r="G102" s="102">
        <v>14</v>
      </c>
      <c r="H102" s="102">
        <v>0</v>
      </c>
      <c r="I102" s="102">
        <v>0</v>
      </c>
      <c r="J102" s="125"/>
      <c r="K102" s="125"/>
      <c r="L102" s="125"/>
      <c r="M102" s="125"/>
      <c r="N102" s="125">
        <v>104.4</v>
      </c>
      <c r="O102" s="125">
        <v>104.4</v>
      </c>
      <c r="P102" s="125">
        <v>52.2</v>
      </c>
      <c r="Q102" s="125">
        <v>52.2</v>
      </c>
      <c r="R102" s="125">
        <v>0</v>
      </c>
      <c r="S102" s="125">
        <v>0</v>
      </c>
      <c r="T102" s="125">
        <v>0</v>
      </c>
      <c r="U102" s="125">
        <v>0</v>
      </c>
      <c r="V102" s="125">
        <v>0</v>
      </c>
      <c r="W102" s="125">
        <v>0</v>
      </c>
      <c r="X102" s="125">
        <v>50</v>
      </c>
      <c r="Y102" s="125">
        <v>50</v>
      </c>
      <c r="Z102" s="125"/>
      <c r="AA102" s="125"/>
      <c r="AB102" s="125">
        <v>0</v>
      </c>
      <c r="AC102" s="125">
        <v>0</v>
      </c>
      <c r="AD102" s="125"/>
      <c r="AE102" s="125"/>
      <c r="AF102" s="125">
        <v>0</v>
      </c>
      <c r="AG102" s="125">
        <v>0</v>
      </c>
      <c r="AH102" s="125"/>
      <c r="AI102" s="125"/>
      <c r="AJ102" s="125">
        <v>0</v>
      </c>
      <c r="AK102" s="125">
        <v>0</v>
      </c>
      <c r="AL102" s="125"/>
      <c r="AM102" s="125"/>
      <c r="AN102" s="125">
        <v>0</v>
      </c>
      <c r="AO102" s="125">
        <v>0</v>
      </c>
      <c r="AP102" s="125"/>
      <c r="AQ102" s="125"/>
      <c r="AR102" s="125">
        <v>76.0707</v>
      </c>
      <c r="AS102" s="125">
        <v>75.6</v>
      </c>
      <c r="AT102" s="125">
        <v>0.47</v>
      </c>
      <c r="AU102" s="125"/>
      <c r="AV102" s="125">
        <v>21.64</v>
      </c>
      <c r="AW102" s="125">
        <v>30.94</v>
      </c>
      <c r="AX102" s="125">
        <v>-9.3</v>
      </c>
      <c r="AY102" s="125"/>
      <c r="AZ102">
        <f t="shared" si="8"/>
        <v>232.9307</v>
      </c>
      <c r="BA102">
        <f t="shared" si="9"/>
        <v>233.76</v>
      </c>
      <c r="BB102">
        <f t="shared" si="10"/>
        <v>-0.83</v>
      </c>
      <c r="BC102">
        <f t="shared" si="11"/>
        <v>0</v>
      </c>
    </row>
    <row r="103" ht="13.5" spans="1:55">
      <c r="A103" s="88" t="s">
        <v>118</v>
      </c>
      <c r="B103" s="118">
        <f t="shared" si="12"/>
        <v>21</v>
      </c>
      <c r="C103" s="119">
        <v>13</v>
      </c>
      <c r="D103" s="120">
        <v>8</v>
      </c>
      <c r="E103" s="124"/>
      <c r="F103" s="102">
        <v>0</v>
      </c>
      <c r="G103" s="102">
        <v>0</v>
      </c>
      <c r="H103" s="102">
        <v>0</v>
      </c>
      <c r="I103" s="102">
        <v>0</v>
      </c>
      <c r="J103" s="125"/>
      <c r="K103" s="125"/>
      <c r="L103" s="125"/>
      <c r="M103" s="125"/>
      <c r="N103" s="125">
        <v>41.76</v>
      </c>
      <c r="O103" s="125">
        <v>41.76</v>
      </c>
      <c r="P103" s="125">
        <v>20.88</v>
      </c>
      <c r="Q103" s="125">
        <v>20.88</v>
      </c>
      <c r="R103" s="125">
        <v>0</v>
      </c>
      <c r="S103" s="125">
        <v>0</v>
      </c>
      <c r="T103" s="125">
        <v>0</v>
      </c>
      <c r="U103" s="125">
        <v>0</v>
      </c>
      <c r="V103" s="125">
        <v>0</v>
      </c>
      <c r="W103" s="125">
        <v>0</v>
      </c>
      <c r="X103" s="125">
        <v>35</v>
      </c>
      <c r="Y103" s="125">
        <v>35</v>
      </c>
      <c r="Z103" s="125"/>
      <c r="AA103" s="125"/>
      <c r="AB103" s="125">
        <v>0</v>
      </c>
      <c r="AC103" s="125">
        <v>0</v>
      </c>
      <c r="AD103" s="125"/>
      <c r="AE103" s="125"/>
      <c r="AF103" s="125">
        <v>0</v>
      </c>
      <c r="AG103" s="125">
        <v>0</v>
      </c>
      <c r="AH103" s="125"/>
      <c r="AI103" s="125"/>
      <c r="AJ103" s="125">
        <v>0</v>
      </c>
      <c r="AK103" s="125">
        <v>0</v>
      </c>
      <c r="AL103" s="125"/>
      <c r="AM103" s="125"/>
      <c r="AN103" s="125">
        <v>0</v>
      </c>
      <c r="AO103" s="125">
        <v>0</v>
      </c>
      <c r="AP103" s="125"/>
      <c r="AQ103" s="125"/>
      <c r="AR103" s="125">
        <v>32.3352</v>
      </c>
      <c r="AS103" s="125">
        <v>31.32</v>
      </c>
      <c r="AT103" s="125">
        <v>1.02</v>
      </c>
      <c r="AU103" s="125"/>
      <c r="AV103" s="125">
        <v>10.28</v>
      </c>
      <c r="AW103" s="125">
        <v>15.5</v>
      </c>
      <c r="AX103" s="125">
        <v>-5.22</v>
      </c>
      <c r="AY103" s="125"/>
      <c r="AZ103">
        <f t="shared" si="8"/>
        <v>119.4952</v>
      </c>
      <c r="BA103">
        <f t="shared" si="9"/>
        <v>115.7</v>
      </c>
      <c r="BB103">
        <f t="shared" si="10"/>
        <v>3.8</v>
      </c>
      <c r="BC103">
        <f t="shared" si="11"/>
        <v>0</v>
      </c>
    </row>
    <row r="104" ht="13.5" spans="1:55">
      <c r="A104" s="88" t="s">
        <v>119</v>
      </c>
      <c r="B104" s="118">
        <f t="shared" si="12"/>
        <v>12.5</v>
      </c>
      <c r="C104" s="119">
        <v>4.5</v>
      </c>
      <c r="D104" s="120">
        <v>8</v>
      </c>
      <c r="E104" s="124"/>
      <c r="F104" s="102">
        <v>0</v>
      </c>
      <c r="G104" s="102">
        <v>0</v>
      </c>
      <c r="H104" s="102">
        <v>0</v>
      </c>
      <c r="I104" s="102">
        <v>0</v>
      </c>
      <c r="J104" s="125"/>
      <c r="K104" s="125"/>
      <c r="L104" s="125"/>
      <c r="M104" s="125"/>
      <c r="N104" s="125">
        <v>41.76</v>
      </c>
      <c r="O104" s="125">
        <v>41.76</v>
      </c>
      <c r="P104" s="125">
        <v>20.88</v>
      </c>
      <c r="Q104" s="125">
        <v>20.88</v>
      </c>
      <c r="R104" s="125">
        <v>0</v>
      </c>
      <c r="S104" s="125">
        <v>0</v>
      </c>
      <c r="T104" s="125">
        <v>0</v>
      </c>
      <c r="U104" s="125">
        <v>0</v>
      </c>
      <c r="V104" s="125">
        <v>0</v>
      </c>
      <c r="W104" s="125">
        <v>0</v>
      </c>
      <c r="X104" s="125">
        <v>14</v>
      </c>
      <c r="Y104" s="125">
        <v>14</v>
      </c>
      <c r="Z104" s="125"/>
      <c r="AA104" s="125"/>
      <c r="AB104" s="125">
        <v>0</v>
      </c>
      <c r="AC104" s="125">
        <v>0</v>
      </c>
      <c r="AD104" s="125"/>
      <c r="AE104" s="125"/>
      <c r="AF104" s="125">
        <v>0</v>
      </c>
      <c r="AG104" s="125">
        <v>0</v>
      </c>
      <c r="AH104" s="125"/>
      <c r="AI104" s="125"/>
      <c r="AJ104" s="125">
        <v>0</v>
      </c>
      <c r="AK104" s="125">
        <v>0</v>
      </c>
      <c r="AL104" s="125"/>
      <c r="AM104" s="125"/>
      <c r="AN104" s="125">
        <v>0</v>
      </c>
      <c r="AO104" s="125">
        <v>0</v>
      </c>
      <c r="AP104" s="125"/>
      <c r="AQ104" s="125"/>
      <c r="AR104" s="125">
        <v>21.0672</v>
      </c>
      <c r="AS104" s="125">
        <v>23.76</v>
      </c>
      <c r="AT104" s="125">
        <v>-2.69</v>
      </c>
      <c r="AU104" s="125"/>
      <c r="AV104" s="125">
        <v>8.99</v>
      </c>
      <c r="AW104" s="125">
        <v>12.57</v>
      </c>
      <c r="AX104" s="125">
        <v>-3.58</v>
      </c>
      <c r="AY104" s="125"/>
      <c r="AZ104">
        <f t="shared" si="8"/>
        <v>77.4372</v>
      </c>
      <c r="BA104">
        <f t="shared" si="9"/>
        <v>75.71</v>
      </c>
      <c r="BB104">
        <f t="shared" si="10"/>
        <v>1.73</v>
      </c>
      <c r="BC104">
        <f t="shared" si="11"/>
        <v>0</v>
      </c>
    </row>
    <row r="105" ht="13.5" spans="1:55">
      <c r="A105" s="88" t="s">
        <v>120</v>
      </c>
      <c r="B105" s="118">
        <f t="shared" si="12"/>
        <v>4.5</v>
      </c>
      <c r="C105" s="119">
        <v>4.5</v>
      </c>
      <c r="D105" s="120">
        <v>0</v>
      </c>
      <c r="E105" s="124"/>
      <c r="F105" s="102">
        <v>0</v>
      </c>
      <c r="G105" s="102">
        <v>0</v>
      </c>
      <c r="H105" s="102">
        <v>0</v>
      </c>
      <c r="I105" s="102">
        <v>0</v>
      </c>
      <c r="J105" s="125"/>
      <c r="K105" s="125"/>
      <c r="L105" s="125"/>
      <c r="M105" s="125"/>
      <c r="N105" s="125">
        <v>52.2</v>
      </c>
      <c r="O105" s="125">
        <v>52.2</v>
      </c>
      <c r="P105" s="125">
        <v>26.1</v>
      </c>
      <c r="Q105" s="125">
        <v>26.1</v>
      </c>
      <c r="R105" s="125">
        <v>0</v>
      </c>
      <c r="S105" s="125">
        <v>0</v>
      </c>
      <c r="T105" s="125">
        <v>0</v>
      </c>
      <c r="U105" s="125">
        <v>0</v>
      </c>
      <c r="V105" s="125">
        <v>0</v>
      </c>
      <c r="W105" s="125">
        <v>0</v>
      </c>
      <c r="X105" s="125">
        <v>65</v>
      </c>
      <c r="Y105" s="125">
        <v>65</v>
      </c>
      <c r="Z105" s="125"/>
      <c r="AA105" s="125"/>
      <c r="AB105" s="125">
        <v>0</v>
      </c>
      <c r="AC105" s="125">
        <v>0</v>
      </c>
      <c r="AD105" s="125"/>
      <c r="AE105" s="125"/>
      <c r="AF105" s="125">
        <v>0</v>
      </c>
      <c r="AG105" s="125">
        <v>0</v>
      </c>
      <c r="AH105" s="125"/>
      <c r="AI105" s="125"/>
      <c r="AJ105" s="125">
        <v>0</v>
      </c>
      <c r="AK105" s="125">
        <v>0</v>
      </c>
      <c r="AL105" s="125"/>
      <c r="AM105" s="125"/>
      <c r="AN105" s="125">
        <v>0</v>
      </c>
      <c r="AO105" s="125">
        <v>0</v>
      </c>
      <c r="AP105" s="125"/>
      <c r="AQ105" s="125"/>
      <c r="AR105" s="125">
        <v>71.4015</v>
      </c>
      <c r="AS105" s="125">
        <v>54</v>
      </c>
      <c r="AT105" s="125">
        <v>17.4</v>
      </c>
      <c r="AU105" s="125"/>
      <c r="AV105" s="125">
        <v>14.62</v>
      </c>
      <c r="AW105" s="125">
        <v>22.24</v>
      </c>
      <c r="AX105" s="125">
        <v>-7.62</v>
      </c>
      <c r="AY105" s="125"/>
      <c r="AZ105">
        <f t="shared" si="8"/>
        <v>181.6215</v>
      </c>
      <c r="BA105">
        <f t="shared" si="9"/>
        <v>171.84</v>
      </c>
      <c r="BB105">
        <f t="shared" si="10"/>
        <v>9.78</v>
      </c>
      <c r="BC105">
        <f t="shared" si="11"/>
        <v>0</v>
      </c>
    </row>
    <row r="106" ht="13.5" spans="1:55">
      <c r="A106" s="88" t="s">
        <v>121</v>
      </c>
      <c r="B106" s="118">
        <f t="shared" si="12"/>
        <v>26.78</v>
      </c>
      <c r="C106" s="119">
        <v>26.78</v>
      </c>
      <c r="D106" s="120">
        <v>0</v>
      </c>
      <c r="E106" s="124"/>
      <c r="F106" s="102">
        <v>0</v>
      </c>
      <c r="G106" s="102">
        <v>0</v>
      </c>
      <c r="H106" s="102">
        <v>0</v>
      </c>
      <c r="I106" s="102">
        <v>0</v>
      </c>
      <c r="J106" s="125"/>
      <c r="K106" s="125"/>
      <c r="L106" s="125"/>
      <c r="M106" s="125"/>
      <c r="N106" s="125">
        <v>48.72</v>
      </c>
      <c r="O106" s="125">
        <v>48.72</v>
      </c>
      <c r="P106" s="125">
        <v>24.36</v>
      </c>
      <c r="Q106" s="125">
        <v>24.36</v>
      </c>
      <c r="R106" s="125">
        <v>0</v>
      </c>
      <c r="S106" s="125">
        <v>0</v>
      </c>
      <c r="T106" s="125">
        <v>0</v>
      </c>
      <c r="U106" s="125">
        <v>0</v>
      </c>
      <c r="V106" s="125">
        <v>0</v>
      </c>
      <c r="W106" s="125">
        <v>0</v>
      </c>
      <c r="X106" s="125">
        <v>25.5</v>
      </c>
      <c r="Y106" s="125">
        <v>25.5</v>
      </c>
      <c r="Z106" s="125"/>
      <c r="AA106" s="125"/>
      <c r="AB106" s="125">
        <v>0</v>
      </c>
      <c r="AC106" s="125">
        <v>0</v>
      </c>
      <c r="AD106" s="125"/>
      <c r="AE106" s="125"/>
      <c r="AF106" s="125">
        <v>0</v>
      </c>
      <c r="AG106" s="125">
        <v>0</v>
      </c>
      <c r="AH106" s="125"/>
      <c r="AI106" s="125"/>
      <c r="AJ106" s="125">
        <v>0</v>
      </c>
      <c r="AK106" s="125">
        <v>0</v>
      </c>
      <c r="AL106" s="125"/>
      <c r="AM106" s="125"/>
      <c r="AN106" s="125">
        <v>0</v>
      </c>
      <c r="AO106" s="125">
        <v>0</v>
      </c>
      <c r="AP106" s="125"/>
      <c r="AQ106" s="125"/>
      <c r="AR106" s="125">
        <v>35.4159</v>
      </c>
      <c r="AS106" s="125">
        <v>32.4</v>
      </c>
      <c r="AT106" s="125">
        <v>3.02</v>
      </c>
      <c r="AU106" s="125"/>
      <c r="AV106" s="125">
        <v>13.31</v>
      </c>
      <c r="AW106" s="125">
        <v>18.36</v>
      </c>
      <c r="AX106" s="125">
        <v>-5.05</v>
      </c>
      <c r="AY106" s="125"/>
      <c r="AZ106">
        <f t="shared" si="8"/>
        <v>125.3659</v>
      </c>
      <c r="BA106">
        <f t="shared" si="9"/>
        <v>127.4</v>
      </c>
      <c r="BB106">
        <f t="shared" si="10"/>
        <v>-2.03</v>
      </c>
      <c r="BC106">
        <f t="shared" si="11"/>
        <v>0</v>
      </c>
    </row>
    <row r="107" ht="13.5" spans="1:55">
      <c r="A107" s="88" t="s">
        <v>122</v>
      </c>
      <c r="B107" s="118">
        <f t="shared" si="12"/>
        <v>31.52</v>
      </c>
      <c r="C107" s="119">
        <v>31.52</v>
      </c>
      <c r="D107" s="120">
        <v>0</v>
      </c>
      <c r="E107" s="124"/>
      <c r="F107" s="102">
        <v>14</v>
      </c>
      <c r="G107" s="102">
        <v>14</v>
      </c>
      <c r="H107" s="102">
        <v>0</v>
      </c>
      <c r="I107" s="102">
        <v>0</v>
      </c>
      <c r="J107" s="125"/>
      <c r="K107" s="125"/>
      <c r="L107" s="125"/>
      <c r="M107" s="125"/>
      <c r="N107" s="125">
        <v>55.68</v>
      </c>
      <c r="O107" s="125">
        <v>55.68</v>
      </c>
      <c r="P107" s="125">
        <v>27.84</v>
      </c>
      <c r="Q107" s="125">
        <v>27.84</v>
      </c>
      <c r="R107" s="125">
        <v>0</v>
      </c>
      <c r="S107" s="125">
        <v>0</v>
      </c>
      <c r="T107" s="125">
        <v>0</v>
      </c>
      <c r="U107" s="125">
        <v>0</v>
      </c>
      <c r="V107" s="125">
        <v>0</v>
      </c>
      <c r="W107" s="125">
        <v>0</v>
      </c>
      <c r="X107" s="125">
        <v>70</v>
      </c>
      <c r="Y107" s="125">
        <v>70</v>
      </c>
      <c r="Z107" s="125"/>
      <c r="AA107" s="125"/>
      <c r="AB107" s="125">
        <v>0</v>
      </c>
      <c r="AC107" s="125">
        <v>0</v>
      </c>
      <c r="AD107" s="125"/>
      <c r="AE107" s="125"/>
      <c r="AF107" s="125">
        <v>0</v>
      </c>
      <c r="AG107" s="125">
        <v>0</v>
      </c>
      <c r="AH107" s="125"/>
      <c r="AI107" s="125"/>
      <c r="AJ107" s="125">
        <v>0</v>
      </c>
      <c r="AK107" s="125">
        <v>0</v>
      </c>
      <c r="AL107" s="125"/>
      <c r="AM107" s="125"/>
      <c r="AN107" s="125">
        <v>0</v>
      </c>
      <c r="AO107" s="125">
        <v>0</v>
      </c>
      <c r="AP107" s="125"/>
      <c r="AQ107" s="125"/>
      <c r="AR107" s="125">
        <v>39.4875</v>
      </c>
      <c r="AS107" s="125">
        <v>38.88</v>
      </c>
      <c r="AT107" s="125">
        <v>0.61</v>
      </c>
      <c r="AU107" s="125"/>
      <c r="AV107" s="125">
        <v>12.66</v>
      </c>
      <c r="AW107" s="125">
        <v>18.63</v>
      </c>
      <c r="AX107" s="125">
        <v>-5.97</v>
      </c>
      <c r="AY107" s="125"/>
      <c r="AZ107">
        <f t="shared" si="8"/>
        <v>195.5075</v>
      </c>
      <c r="BA107">
        <f t="shared" si="9"/>
        <v>200.87</v>
      </c>
      <c r="BB107">
        <f t="shared" si="10"/>
        <v>-5.36</v>
      </c>
      <c r="BC107">
        <f t="shared" si="11"/>
        <v>0</v>
      </c>
    </row>
    <row r="108" ht="13.5" spans="1:55">
      <c r="A108" s="89" t="s">
        <v>123</v>
      </c>
      <c r="B108" s="118">
        <f t="shared" si="12"/>
        <v>15.52</v>
      </c>
      <c r="C108" s="119">
        <v>7.52</v>
      </c>
      <c r="D108" s="120">
        <v>8</v>
      </c>
      <c r="E108" s="131"/>
      <c r="F108" s="102">
        <v>0</v>
      </c>
      <c r="G108" s="102">
        <v>0</v>
      </c>
      <c r="H108" s="102">
        <v>0</v>
      </c>
      <c r="I108" s="102">
        <v>0</v>
      </c>
      <c r="J108" s="125"/>
      <c r="K108" s="125"/>
      <c r="L108" s="125"/>
      <c r="M108" s="125"/>
      <c r="N108" s="125">
        <v>10.44</v>
      </c>
      <c r="O108" s="125">
        <v>10.44</v>
      </c>
      <c r="P108" s="125">
        <v>5.22</v>
      </c>
      <c r="Q108" s="125">
        <v>5.22</v>
      </c>
      <c r="R108" s="125">
        <v>0</v>
      </c>
      <c r="S108" s="125">
        <v>0</v>
      </c>
      <c r="T108" s="125">
        <v>0</v>
      </c>
      <c r="U108" s="125">
        <v>0</v>
      </c>
      <c r="V108" s="125">
        <v>0</v>
      </c>
      <c r="W108" s="125">
        <v>0</v>
      </c>
      <c r="X108" s="125">
        <v>6.5</v>
      </c>
      <c r="Y108" s="125">
        <v>6.5</v>
      </c>
      <c r="Z108" s="125"/>
      <c r="AA108" s="125"/>
      <c r="AB108" s="125">
        <v>0</v>
      </c>
      <c r="AC108" s="125">
        <v>0</v>
      </c>
      <c r="AD108" s="125"/>
      <c r="AE108" s="125"/>
      <c r="AF108" s="125">
        <v>0</v>
      </c>
      <c r="AG108" s="125">
        <v>0</v>
      </c>
      <c r="AH108" s="125"/>
      <c r="AI108" s="125"/>
      <c r="AJ108" s="125">
        <v>0</v>
      </c>
      <c r="AK108" s="125">
        <v>0</v>
      </c>
      <c r="AL108" s="125"/>
      <c r="AM108" s="125"/>
      <c r="AN108" s="125">
        <v>0</v>
      </c>
      <c r="AO108" s="125">
        <v>0</v>
      </c>
      <c r="AP108" s="125"/>
      <c r="AQ108" s="125"/>
      <c r="AR108" s="125">
        <v>7.6896</v>
      </c>
      <c r="AS108" s="125">
        <v>7.34</v>
      </c>
      <c r="AT108" s="125">
        <v>0.35</v>
      </c>
      <c r="AU108" s="125"/>
      <c r="AV108" s="125">
        <v>0</v>
      </c>
      <c r="AW108" s="125">
        <v>0</v>
      </c>
      <c r="AX108" s="125">
        <v>0</v>
      </c>
      <c r="AY108" s="125"/>
      <c r="AZ108">
        <f t="shared" si="8"/>
        <v>34.9296</v>
      </c>
      <c r="BA108">
        <f t="shared" si="9"/>
        <v>26.58</v>
      </c>
      <c r="BB108">
        <f t="shared" si="10"/>
        <v>8.35</v>
      </c>
      <c r="BC108">
        <f t="shared" si="11"/>
        <v>0</v>
      </c>
    </row>
    <row r="109" ht="13.5" spans="1:55">
      <c r="A109" s="89" t="s">
        <v>124</v>
      </c>
      <c r="B109" s="118">
        <f t="shared" si="12"/>
        <v>25.96</v>
      </c>
      <c r="C109" s="119">
        <v>17.96</v>
      </c>
      <c r="D109" s="120">
        <v>8</v>
      </c>
      <c r="E109" s="131"/>
      <c r="F109" s="102">
        <v>0</v>
      </c>
      <c r="G109" s="102">
        <v>0</v>
      </c>
      <c r="H109" s="102">
        <v>0</v>
      </c>
      <c r="I109" s="102">
        <v>0</v>
      </c>
      <c r="J109" s="125"/>
      <c r="K109" s="125"/>
      <c r="L109" s="125"/>
      <c r="M109" s="125"/>
      <c r="N109" s="125">
        <v>10.44</v>
      </c>
      <c r="O109" s="125">
        <v>10.44</v>
      </c>
      <c r="P109" s="125">
        <v>5.22</v>
      </c>
      <c r="Q109" s="125">
        <v>5.22</v>
      </c>
      <c r="R109" s="125">
        <v>0</v>
      </c>
      <c r="S109" s="125">
        <v>0</v>
      </c>
      <c r="T109" s="125">
        <v>0</v>
      </c>
      <c r="U109" s="125">
        <v>0</v>
      </c>
      <c r="V109" s="125">
        <v>0</v>
      </c>
      <c r="W109" s="125">
        <v>0</v>
      </c>
      <c r="X109" s="125">
        <v>13</v>
      </c>
      <c r="Y109" s="125">
        <v>13</v>
      </c>
      <c r="Z109" s="125"/>
      <c r="AA109" s="125"/>
      <c r="AB109" s="125">
        <v>0</v>
      </c>
      <c r="AC109" s="125">
        <v>0</v>
      </c>
      <c r="AD109" s="125"/>
      <c r="AE109" s="125"/>
      <c r="AF109" s="125">
        <v>0</v>
      </c>
      <c r="AG109" s="125">
        <v>0</v>
      </c>
      <c r="AH109" s="125"/>
      <c r="AI109" s="125"/>
      <c r="AJ109" s="125">
        <v>0</v>
      </c>
      <c r="AK109" s="125">
        <v>0</v>
      </c>
      <c r="AL109" s="125"/>
      <c r="AM109" s="125"/>
      <c r="AN109" s="125">
        <v>0</v>
      </c>
      <c r="AO109" s="125">
        <v>0</v>
      </c>
      <c r="AP109" s="125"/>
      <c r="AQ109" s="125"/>
      <c r="AR109" s="125">
        <v>9.0072</v>
      </c>
      <c r="AS109" s="125">
        <v>8.6</v>
      </c>
      <c r="AT109" s="125">
        <v>0.41</v>
      </c>
      <c r="AU109" s="125"/>
      <c r="AV109" s="125">
        <v>0</v>
      </c>
      <c r="AW109" s="125">
        <v>0</v>
      </c>
      <c r="AX109" s="125">
        <v>0</v>
      </c>
      <c r="AY109" s="125"/>
      <c r="AZ109">
        <f t="shared" si="8"/>
        <v>53.1872</v>
      </c>
      <c r="BA109">
        <f t="shared" si="9"/>
        <v>44.78</v>
      </c>
      <c r="BB109">
        <f t="shared" si="10"/>
        <v>8.41</v>
      </c>
      <c r="BC109">
        <f t="shared" si="11"/>
        <v>0</v>
      </c>
    </row>
    <row r="110" ht="13.5" spans="1:55">
      <c r="A110" s="89" t="s">
        <v>125</v>
      </c>
      <c r="B110" s="118">
        <f t="shared" si="12"/>
        <v>19.24</v>
      </c>
      <c r="C110" s="119">
        <v>11.24</v>
      </c>
      <c r="D110" s="120">
        <v>8</v>
      </c>
      <c r="E110" s="131"/>
      <c r="F110" s="102">
        <v>0</v>
      </c>
      <c r="G110" s="102">
        <v>0</v>
      </c>
      <c r="H110" s="102">
        <v>0</v>
      </c>
      <c r="I110" s="102">
        <v>0</v>
      </c>
      <c r="J110" s="125"/>
      <c r="K110" s="125"/>
      <c r="L110" s="125"/>
      <c r="M110" s="125"/>
      <c r="N110" s="125">
        <v>10.44</v>
      </c>
      <c r="O110" s="125">
        <v>10.44</v>
      </c>
      <c r="P110" s="125">
        <v>5.22</v>
      </c>
      <c r="Q110" s="125">
        <v>5.22</v>
      </c>
      <c r="R110" s="125">
        <v>0</v>
      </c>
      <c r="S110" s="125">
        <v>0</v>
      </c>
      <c r="T110" s="125">
        <v>0</v>
      </c>
      <c r="U110" s="125">
        <v>0</v>
      </c>
      <c r="V110" s="125">
        <v>0</v>
      </c>
      <c r="W110" s="125">
        <v>0</v>
      </c>
      <c r="X110" s="125">
        <v>11</v>
      </c>
      <c r="Y110" s="125">
        <v>11</v>
      </c>
      <c r="Z110" s="125"/>
      <c r="AA110" s="125"/>
      <c r="AB110" s="125">
        <v>0</v>
      </c>
      <c r="AC110" s="125">
        <v>0</v>
      </c>
      <c r="AD110" s="125"/>
      <c r="AE110" s="125"/>
      <c r="AF110" s="125">
        <v>0</v>
      </c>
      <c r="AG110" s="125">
        <v>0</v>
      </c>
      <c r="AH110" s="125"/>
      <c r="AI110" s="125"/>
      <c r="AJ110" s="125">
        <v>0</v>
      </c>
      <c r="AK110" s="125">
        <v>0</v>
      </c>
      <c r="AL110" s="125"/>
      <c r="AM110" s="125"/>
      <c r="AN110" s="125">
        <v>0</v>
      </c>
      <c r="AO110" s="125">
        <v>0</v>
      </c>
      <c r="AP110" s="125"/>
      <c r="AQ110" s="125"/>
      <c r="AR110" s="125">
        <v>10.7352</v>
      </c>
      <c r="AS110" s="125">
        <v>10.63</v>
      </c>
      <c r="AT110" s="125">
        <v>0.11</v>
      </c>
      <c r="AU110" s="125"/>
      <c r="AV110" s="125">
        <v>0</v>
      </c>
      <c r="AW110" s="125">
        <v>0</v>
      </c>
      <c r="AX110" s="125">
        <v>0</v>
      </c>
      <c r="AY110" s="125"/>
      <c r="AZ110">
        <f t="shared" si="8"/>
        <v>46.1952</v>
      </c>
      <c r="BA110">
        <f t="shared" si="9"/>
        <v>38.09</v>
      </c>
      <c r="BB110">
        <f t="shared" si="10"/>
        <v>8.11</v>
      </c>
      <c r="BC110">
        <f t="shared" si="11"/>
        <v>0</v>
      </c>
    </row>
    <row r="111" ht="13.5" spans="1:55">
      <c r="A111" s="89" t="s">
        <v>126</v>
      </c>
      <c r="B111" s="118">
        <f t="shared" si="12"/>
        <v>16.04</v>
      </c>
      <c r="C111" s="119">
        <v>8.04</v>
      </c>
      <c r="D111" s="120">
        <v>8</v>
      </c>
      <c r="E111" s="131"/>
      <c r="F111" s="102">
        <v>0</v>
      </c>
      <c r="G111" s="102">
        <v>0</v>
      </c>
      <c r="H111" s="102">
        <v>0</v>
      </c>
      <c r="I111" s="102">
        <v>0</v>
      </c>
      <c r="J111" s="125"/>
      <c r="K111" s="125"/>
      <c r="L111" s="125"/>
      <c r="M111" s="125"/>
      <c r="N111" s="125">
        <v>3.48</v>
      </c>
      <c r="O111" s="125">
        <v>3.48</v>
      </c>
      <c r="P111" s="125">
        <v>1.74</v>
      </c>
      <c r="Q111" s="125">
        <v>1.74</v>
      </c>
      <c r="R111" s="125">
        <v>0</v>
      </c>
      <c r="S111" s="125">
        <v>0</v>
      </c>
      <c r="T111" s="125">
        <v>0</v>
      </c>
      <c r="U111" s="125">
        <v>0</v>
      </c>
      <c r="V111" s="125">
        <v>0</v>
      </c>
      <c r="W111" s="125">
        <v>0</v>
      </c>
      <c r="X111" s="125">
        <v>2.5</v>
      </c>
      <c r="Y111" s="125">
        <v>2.5</v>
      </c>
      <c r="Z111" s="125"/>
      <c r="AA111" s="125"/>
      <c r="AB111" s="125">
        <v>0</v>
      </c>
      <c r="AC111" s="125">
        <v>0</v>
      </c>
      <c r="AD111" s="125"/>
      <c r="AE111" s="125"/>
      <c r="AF111" s="125">
        <v>0</v>
      </c>
      <c r="AG111" s="125">
        <v>0</v>
      </c>
      <c r="AH111" s="125"/>
      <c r="AI111" s="125"/>
      <c r="AJ111" s="125">
        <v>0</v>
      </c>
      <c r="AK111" s="125">
        <v>0</v>
      </c>
      <c r="AL111" s="125"/>
      <c r="AM111" s="125"/>
      <c r="AN111" s="125">
        <v>0</v>
      </c>
      <c r="AO111" s="125">
        <v>0</v>
      </c>
      <c r="AP111" s="125"/>
      <c r="AQ111" s="125"/>
      <c r="AR111" s="125">
        <v>1.8792</v>
      </c>
      <c r="AS111" s="125">
        <v>1.88</v>
      </c>
      <c r="AT111" s="125">
        <v>0</v>
      </c>
      <c r="AU111" s="125"/>
      <c r="AV111" s="125">
        <v>0</v>
      </c>
      <c r="AW111" s="125">
        <v>0</v>
      </c>
      <c r="AX111" s="125">
        <v>0</v>
      </c>
      <c r="AY111" s="125"/>
      <c r="AZ111">
        <f t="shared" si="8"/>
        <v>22.1592</v>
      </c>
      <c r="BA111">
        <f t="shared" si="9"/>
        <v>14.16</v>
      </c>
      <c r="BB111">
        <f t="shared" si="10"/>
        <v>8</v>
      </c>
      <c r="BC111">
        <f t="shared" si="11"/>
        <v>0</v>
      </c>
    </row>
    <row r="112" ht="13.5" spans="1:55">
      <c r="A112" s="89" t="s">
        <v>127</v>
      </c>
      <c r="B112" s="118">
        <f t="shared" si="12"/>
        <v>37.83</v>
      </c>
      <c r="C112" s="119">
        <v>29.83</v>
      </c>
      <c r="D112" s="120">
        <v>8</v>
      </c>
      <c r="E112" s="131"/>
      <c r="F112" s="102">
        <v>7</v>
      </c>
      <c r="G112" s="102">
        <v>7</v>
      </c>
      <c r="H112" s="102">
        <v>0</v>
      </c>
      <c r="I112" s="102">
        <v>0</v>
      </c>
      <c r="J112" s="125"/>
      <c r="K112" s="125"/>
      <c r="L112" s="125"/>
      <c r="M112" s="125"/>
      <c r="N112" s="125">
        <v>24.36</v>
      </c>
      <c r="O112" s="125">
        <v>24.36</v>
      </c>
      <c r="P112" s="125">
        <v>12.18</v>
      </c>
      <c r="Q112" s="125">
        <v>12.18</v>
      </c>
      <c r="R112" s="125">
        <v>0</v>
      </c>
      <c r="S112" s="125">
        <v>0</v>
      </c>
      <c r="T112" s="125">
        <v>0</v>
      </c>
      <c r="U112" s="125">
        <v>0</v>
      </c>
      <c r="V112" s="125">
        <v>0</v>
      </c>
      <c r="W112" s="125">
        <v>0</v>
      </c>
      <c r="X112" s="125">
        <v>40</v>
      </c>
      <c r="Y112" s="125">
        <v>40</v>
      </c>
      <c r="Z112" s="125"/>
      <c r="AA112" s="125"/>
      <c r="AB112" s="125">
        <v>0</v>
      </c>
      <c r="AC112" s="125">
        <v>0</v>
      </c>
      <c r="AD112" s="125"/>
      <c r="AE112" s="125"/>
      <c r="AF112" s="125">
        <v>0</v>
      </c>
      <c r="AG112" s="125">
        <v>0</v>
      </c>
      <c r="AH112" s="125"/>
      <c r="AI112" s="125"/>
      <c r="AJ112" s="125">
        <v>0</v>
      </c>
      <c r="AK112" s="125">
        <v>0</v>
      </c>
      <c r="AL112" s="125"/>
      <c r="AM112" s="125"/>
      <c r="AN112" s="125">
        <v>0</v>
      </c>
      <c r="AO112" s="125">
        <v>0</v>
      </c>
      <c r="AP112" s="125"/>
      <c r="AQ112" s="125"/>
      <c r="AR112" s="125">
        <v>22.2912</v>
      </c>
      <c r="AS112" s="125">
        <v>21.6</v>
      </c>
      <c r="AT112" s="125">
        <v>0.69</v>
      </c>
      <c r="AU112" s="125"/>
      <c r="AV112" s="125">
        <v>0</v>
      </c>
      <c r="AW112" s="125">
        <v>0</v>
      </c>
      <c r="AX112" s="125">
        <v>0</v>
      </c>
      <c r="AY112" s="125"/>
      <c r="AZ112">
        <f t="shared" si="8"/>
        <v>119.3012</v>
      </c>
      <c r="BA112">
        <f t="shared" si="9"/>
        <v>110.61</v>
      </c>
      <c r="BB112">
        <f t="shared" si="10"/>
        <v>8.69</v>
      </c>
      <c r="BC112">
        <f t="shared" si="11"/>
        <v>0</v>
      </c>
    </row>
    <row r="113" ht="13.5" spans="1:55">
      <c r="A113" s="89" t="s">
        <v>128</v>
      </c>
      <c r="B113" s="118">
        <f t="shared" si="12"/>
        <v>22.02</v>
      </c>
      <c r="C113" s="119">
        <v>14.02</v>
      </c>
      <c r="D113" s="120">
        <v>8</v>
      </c>
      <c r="E113" s="131"/>
      <c r="F113" s="102">
        <v>14</v>
      </c>
      <c r="G113" s="102">
        <v>14</v>
      </c>
      <c r="H113" s="102">
        <v>0</v>
      </c>
      <c r="I113" s="102">
        <v>0</v>
      </c>
      <c r="J113" s="125"/>
      <c r="K113" s="125"/>
      <c r="L113" s="125"/>
      <c r="M113" s="125"/>
      <c r="N113" s="125">
        <v>10.44</v>
      </c>
      <c r="O113" s="125">
        <v>10.44</v>
      </c>
      <c r="P113" s="125">
        <v>5.22</v>
      </c>
      <c r="Q113" s="125">
        <v>5.22</v>
      </c>
      <c r="R113" s="125">
        <v>0</v>
      </c>
      <c r="S113" s="125">
        <v>0</v>
      </c>
      <c r="T113" s="125">
        <v>0</v>
      </c>
      <c r="U113" s="125">
        <v>0</v>
      </c>
      <c r="V113" s="125">
        <v>0</v>
      </c>
      <c r="W113" s="125">
        <v>0</v>
      </c>
      <c r="X113" s="125">
        <v>25</v>
      </c>
      <c r="Y113" s="125">
        <v>25</v>
      </c>
      <c r="Z113" s="125"/>
      <c r="AA113" s="125"/>
      <c r="AB113" s="125">
        <v>0</v>
      </c>
      <c r="AC113" s="125">
        <v>0</v>
      </c>
      <c r="AD113" s="125"/>
      <c r="AE113" s="125"/>
      <c r="AF113" s="125">
        <v>0</v>
      </c>
      <c r="AG113" s="125">
        <v>0</v>
      </c>
      <c r="AH113" s="125"/>
      <c r="AI113" s="125"/>
      <c r="AJ113" s="125">
        <v>0</v>
      </c>
      <c r="AK113" s="125">
        <v>0</v>
      </c>
      <c r="AL113" s="125"/>
      <c r="AM113" s="125"/>
      <c r="AN113" s="125">
        <v>0</v>
      </c>
      <c r="AO113" s="125">
        <v>0</v>
      </c>
      <c r="AP113" s="125"/>
      <c r="AQ113" s="125"/>
      <c r="AR113" s="125">
        <v>6.9984</v>
      </c>
      <c r="AS113" s="125">
        <v>6.63</v>
      </c>
      <c r="AT113" s="125">
        <v>0.37</v>
      </c>
      <c r="AU113" s="125"/>
      <c r="AV113" s="125">
        <v>0</v>
      </c>
      <c r="AW113" s="125">
        <v>0</v>
      </c>
      <c r="AX113" s="125">
        <v>0</v>
      </c>
      <c r="AY113" s="125"/>
      <c r="AZ113">
        <f t="shared" si="8"/>
        <v>73.2384</v>
      </c>
      <c r="BA113">
        <f t="shared" si="9"/>
        <v>64.87</v>
      </c>
      <c r="BB113">
        <f t="shared" si="10"/>
        <v>8.37</v>
      </c>
      <c r="BC113">
        <f t="shared" si="11"/>
        <v>0</v>
      </c>
    </row>
    <row r="114" ht="13.5" spans="1:55">
      <c r="A114" s="88" t="s">
        <v>129</v>
      </c>
      <c r="B114" s="118">
        <f t="shared" si="12"/>
        <v>16.5</v>
      </c>
      <c r="C114" s="119">
        <v>8.5</v>
      </c>
      <c r="D114" s="120">
        <v>8</v>
      </c>
      <c r="E114" s="124"/>
      <c r="F114" s="102">
        <v>14</v>
      </c>
      <c r="G114" s="102">
        <v>14</v>
      </c>
      <c r="H114" s="102">
        <v>0</v>
      </c>
      <c r="I114" s="102">
        <v>0</v>
      </c>
      <c r="J114" s="125"/>
      <c r="K114" s="125"/>
      <c r="L114" s="125"/>
      <c r="M114" s="125"/>
      <c r="N114" s="125">
        <v>111.36</v>
      </c>
      <c r="O114" s="125">
        <v>111.36</v>
      </c>
      <c r="P114" s="125">
        <v>55.68</v>
      </c>
      <c r="Q114" s="125">
        <v>55.68</v>
      </c>
      <c r="R114" s="125">
        <v>0</v>
      </c>
      <c r="S114" s="125">
        <v>0</v>
      </c>
      <c r="T114" s="125">
        <v>0</v>
      </c>
      <c r="U114" s="125">
        <v>0</v>
      </c>
      <c r="V114" s="125">
        <v>0</v>
      </c>
      <c r="W114" s="125">
        <v>0</v>
      </c>
      <c r="X114" s="125">
        <v>71.5</v>
      </c>
      <c r="Y114" s="125">
        <v>71.5</v>
      </c>
      <c r="Z114" s="125"/>
      <c r="AA114" s="125"/>
      <c r="AB114" s="125">
        <v>0</v>
      </c>
      <c r="AC114" s="125">
        <v>0</v>
      </c>
      <c r="AD114" s="125"/>
      <c r="AE114" s="125"/>
      <c r="AF114" s="125">
        <v>0</v>
      </c>
      <c r="AG114" s="125">
        <v>0</v>
      </c>
      <c r="AH114" s="125"/>
      <c r="AI114" s="125"/>
      <c r="AJ114" s="125">
        <v>0</v>
      </c>
      <c r="AK114" s="125">
        <v>0</v>
      </c>
      <c r="AL114" s="125"/>
      <c r="AM114" s="125"/>
      <c r="AN114" s="125">
        <v>0</v>
      </c>
      <c r="AO114" s="125">
        <v>0</v>
      </c>
      <c r="AP114" s="125"/>
      <c r="AQ114" s="125"/>
      <c r="AR114" s="125">
        <v>109.4805</v>
      </c>
      <c r="AS114" s="125">
        <v>92.88</v>
      </c>
      <c r="AT114" s="125">
        <v>16.6</v>
      </c>
      <c r="AU114" s="125"/>
      <c r="AV114" s="125">
        <v>0</v>
      </c>
      <c r="AW114" s="125">
        <v>0</v>
      </c>
      <c r="AX114" s="125">
        <v>0</v>
      </c>
      <c r="AY114" s="125"/>
      <c r="AZ114">
        <f t="shared" si="8"/>
        <v>267.1605</v>
      </c>
      <c r="BA114">
        <f t="shared" si="9"/>
        <v>242.56</v>
      </c>
      <c r="BB114">
        <f t="shared" si="10"/>
        <v>24.6</v>
      </c>
      <c r="BC114">
        <f t="shared" si="11"/>
        <v>0</v>
      </c>
    </row>
    <row r="115" ht="13.5" spans="1:55">
      <c r="A115" s="88" t="s">
        <v>130</v>
      </c>
      <c r="B115" s="118">
        <f t="shared" si="12"/>
        <v>19</v>
      </c>
      <c r="C115" s="119">
        <v>11</v>
      </c>
      <c r="D115" s="120">
        <v>8</v>
      </c>
      <c r="E115" s="124"/>
      <c r="F115" s="102">
        <v>0</v>
      </c>
      <c r="G115" s="102">
        <v>0</v>
      </c>
      <c r="H115" s="102">
        <v>0</v>
      </c>
      <c r="I115" s="102">
        <v>0</v>
      </c>
      <c r="J115" s="125"/>
      <c r="K115" s="125"/>
      <c r="L115" s="125"/>
      <c r="M115" s="125"/>
      <c r="N115" s="125">
        <v>31.32</v>
      </c>
      <c r="O115" s="125">
        <v>31.32</v>
      </c>
      <c r="P115" s="125">
        <v>15.66</v>
      </c>
      <c r="Q115" s="125">
        <v>15.66</v>
      </c>
      <c r="R115" s="125">
        <v>0</v>
      </c>
      <c r="S115" s="125">
        <v>0</v>
      </c>
      <c r="T115" s="125">
        <v>0</v>
      </c>
      <c r="U115" s="125">
        <v>0</v>
      </c>
      <c r="V115" s="125">
        <v>0</v>
      </c>
      <c r="W115" s="125">
        <v>0</v>
      </c>
      <c r="X115" s="125">
        <v>23.5</v>
      </c>
      <c r="Y115" s="125">
        <v>23.5</v>
      </c>
      <c r="Z115" s="125"/>
      <c r="AA115" s="125"/>
      <c r="AB115" s="125">
        <v>0</v>
      </c>
      <c r="AC115" s="125">
        <v>0</v>
      </c>
      <c r="AD115" s="125"/>
      <c r="AE115" s="125"/>
      <c r="AF115" s="125">
        <v>0</v>
      </c>
      <c r="AG115" s="125">
        <v>0</v>
      </c>
      <c r="AH115" s="125"/>
      <c r="AI115" s="125"/>
      <c r="AJ115" s="125">
        <v>0</v>
      </c>
      <c r="AK115" s="125">
        <v>0</v>
      </c>
      <c r="AL115" s="125"/>
      <c r="AM115" s="125"/>
      <c r="AN115" s="125">
        <v>0</v>
      </c>
      <c r="AO115" s="125">
        <v>0</v>
      </c>
      <c r="AP115" s="125"/>
      <c r="AQ115" s="125"/>
      <c r="AR115" s="125">
        <v>18.4464</v>
      </c>
      <c r="AS115" s="125">
        <v>16.85</v>
      </c>
      <c r="AT115" s="125">
        <v>1.6</v>
      </c>
      <c r="AU115" s="125"/>
      <c r="AV115" s="125">
        <v>0</v>
      </c>
      <c r="AW115" s="125">
        <v>0</v>
      </c>
      <c r="AX115" s="125">
        <v>0</v>
      </c>
      <c r="AY115" s="125"/>
      <c r="AZ115">
        <f t="shared" si="8"/>
        <v>76.6064</v>
      </c>
      <c r="BA115">
        <f t="shared" si="9"/>
        <v>67.01</v>
      </c>
      <c r="BB115">
        <f t="shared" si="10"/>
        <v>9.6</v>
      </c>
      <c r="BC115">
        <f t="shared" si="11"/>
        <v>0</v>
      </c>
    </row>
    <row r="116" ht="13.5" spans="1:55">
      <c r="A116" s="88" t="s">
        <v>131</v>
      </c>
      <c r="B116" s="118">
        <f t="shared" si="12"/>
        <v>12.5</v>
      </c>
      <c r="C116" s="119">
        <v>4.5</v>
      </c>
      <c r="D116" s="120">
        <v>8</v>
      </c>
      <c r="E116" s="124"/>
      <c r="F116" s="102">
        <v>0</v>
      </c>
      <c r="G116" s="102">
        <v>0</v>
      </c>
      <c r="H116" s="102">
        <v>0</v>
      </c>
      <c r="I116" s="102">
        <v>0</v>
      </c>
      <c r="J116" s="125"/>
      <c r="K116" s="125"/>
      <c r="L116" s="125"/>
      <c r="M116" s="125"/>
      <c r="N116" s="125">
        <v>17.4</v>
      </c>
      <c r="O116" s="125">
        <v>17.4</v>
      </c>
      <c r="P116" s="125">
        <v>8.7</v>
      </c>
      <c r="Q116" s="125">
        <v>8.7</v>
      </c>
      <c r="R116" s="125">
        <v>0</v>
      </c>
      <c r="S116" s="125">
        <v>0</v>
      </c>
      <c r="T116" s="125">
        <v>0</v>
      </c>
      <c r="U116" s="125">
        <v>0</v>
      </c>
      <c r="V116" s="125">
        <v>0</v>
      </c>
      <c r="W116" s="125">
        <v>0</v>
      </c>
      <c r="X116" s="125">
        <v>13.25</v>
      </c>
      <c r="Y116" s="125">
        <v>13.25</v>
      </c>
      <c r="Z116" s="125"/>
      <c r="AA116" s="125"/>
      <c r="AB116" s="125">
        <v>0</v>
      </c>
      <c r="AC116" s="125">
        <v>0</v>
      </c>
      <c r="AD116" s="125"/>
      <c r="AE116" s="125"/>
      <c r="AF116" s="125">
        <v>0</v>
      </c>
      <c r="AG116" s="125">
        <v>0</v>
      </c>
      <c r="AH116" s="125"/>
      <c r="AI116" s="125"/>
      <c r="AJ116" s="125">
        <v>0</v>
      </c>
      <c r="AK116" s="125">
        <v>0</v>
      </c>
      <c r="AL116" s="125"/>
      <c r="AM116" s="125"/>
      <c r="AN116" s="125">
        <v>0</v>
      </c>
      <c r="AO116" s="125">
        <v>0</v>
      </c>
      <c r="AP116" s="125"/>
      <c r="AQ116" s="125"/>
      <c r="AR116" s="125">
        <v>8.6616</v>
      </c>
      <c r="AS116" s="125">
        <v>8.64</v>
      </c>
      <c r="AT116" s="125">
        <v>0.02</v>
      </c>
      <c r="AU116" s="125"/>
      <c r="AV116" s="125">
        <v>0</v>
      </c>
      <c r="AW116" s="125">
        <v>0</v>
      </c>
      <c r="AX116" s="125">
        <v>0</v>
      </c>
      <c r="AY116" s="125"/>
      <c r="AZ116">
        <f t="shared" si="8"/>
        <v>43.1116</v>
      </c>
      <c r="BA116">
        <f t="shared" si="9"/>
        <v>35.09</v>
      </c>
      <c r="BB116">
        <f t="shared" si="10"/>
        <v>8.02</v>
      </c>
      <c r="BC116">
        <f t="shared" si="11"/>
        <v>0</v>
      </c>
    </row>
    <row r="117" ht="13.5" spans="1:55">
      <c r="A117" s="88" t="s">
        <v>132</v>
      </c>
      <c r="B117" s="118">
        <f t="shared" si="12"/>
        <v>12.5</v>
      </c>
      <c r="C117" s="119">
        <v>4.5</v>
      </c>
      <c r="D117" s="120">
        <v>8</v>
      </c>
      <c r="E117" s="124"/>
      <c r="F117" s="102">
        <v>0</v>
      </c>
      <c r="G117" s="102">
        <v>0</v>
      </c>
      <c r="H117" s="102">
        <v>0</v>
      </c>
      <c r="I117" s="102">
        <v>0</v>
      </c>
      <c r="J117" s="125"/>
      <c r="K117" s="125"/>
      <c r="L117" s="125"/>
      <c r="M117" s="125"/>
      <c r="N117" s="125">
        <v>17.4</v>
      </c>
      <c r="O117" s="125">
        <v>17.4</v>
      </c>
      <c r="P117" s="125">
        <v>8.7</v>
      </c>
      <c r="Q117" s="125">
        <v>8.7</v>
      </c>
      <c r="R117" s="125">
        <v>0</v>
      </c>
      <c r="S117" s="125">
        <v>0</v>
      </c>
      <c r="T117" s="125">
        <v>0</v>
      </c>
      <c r="U117" s="125">
        <v>0</v>
      </c>
      <c r="V117" s="125">
        <v>0</v>
      </c>
      <c r="W117" s="125">
        <v>0</v>
      </c>
      <c r="X117" s="125">
        <v>16.88</v>
      </c>
      <c r="Y117" s="125">
        <v>16.88</v>
      </c>
      <c r="Z117" s="125"/>
      <c r="AA117" s="125"/>
      <c r="AB117" s="125">
        <v>0</v>
      </c>
      <c r="AC117" s="125">
        <v>0</v>
      </c>
      <c r="AD117" s="125"/>
      <c r="AE117" s="125"/>
      <c r="AF117" s="125">
        <v>0</v>
      </c>
      <c r="AG117" s="125">
        <v>0</v>
      </c>
      <c r="AH117" s="125"/>
      <c r="AI117" s="125"/>
      <c r="AJ117" s="125">
        <v>0</v>
      </c>
      <c r="AK117" s="125">
        <v>0</v>
      </c>
      <c r="AL117" s="125"/>
      <c r="AM117" s="125"/>
      <c r="AN117" s="125">
        <v>0</v>
      </c>
      <c r="AO117" s="125">
        <v>0</v>
      </c>
      <c r="AP117" s="125"/>
      <c r="AQ117" s="125"/>
      <c r="AR117" s="125">
        <v>11.3832</v>
      </c>
      <c r="AS117" s="125">
        <v>10.8</v>
      </c>
      <c r="AT117" s="125">
        <v>0.58</v>
      </c>
      <c r="AU117" s="125"/>
      <c r="AV117" s="125">
        <v>0</v>
      </c>
      <c r="AW117" s="125">
        <v>0</v>
      </c>
      <c r="AX117" s="125">
        <v>0</v>
      </c>
      <c r="AY117" s="125"/>
      <c r="AZ117">
        <f t="shared" si="8"/>
        <v>49.4632</v>
      </c>
      <c r="BA117">
        <f t="shared" si="9"/>
        <v>40.88</v>
      </c>
      <c r="BB117">
        <f t="shared" si="10"/>
        <v>8.58</v>
      </c>
      <c r="BC117">
        <f t="shared" si="11"/>
        <v>0</v>
      </c>
    </row>
    <row r="118" ht="13.5" spans="1:55">
      <c r="A118" s="88" t="s">
        <v>133</v>
      </c>
      <c r="B118" s="118">
        <f t="shared" si="12"/>
        <v>17.5</v>
      </c>
      <c r="C118" s="119">
        <v>9.5</v>
      </c>
      <c r="D118" s="120">
        <v>8</v>
      </c>
      <c r="E118" s="124"/>
      <c r="F118" s="102">
        <v>0</v>
      </c>
      <c r="G118" s="102">
        <v>0</v>
      </c>
      <c r="H118" s="102">
        <v>0</v>
      </c>
      <c r="I118" s="102">
        <v>0</v>
      </c>
      <c r="J118" s="125"/>
      <c r="K118" s="125"/>
      <c r="L118" s="125"/>
      <c r="M118" s="125"/>
      <c r="N118" s="125">
        <v>107.88</v>
      </c>
      <c r="O118" s="125">
        <v>107.88</v>
      </c>
      <c r="P118" s="125">
        <v>53.94</v>
      </c>
      <c r="Q118" s="125">
        <v>53.94</v>
      </c>
      <c r="R118" s="125">
        <v>0</v>
      </c>
      <c r="S118" s="125">
        <v>0</v>
      </c>
      <c r="T118" s="125">
        <v>0</v>
      </c>
      <c r="U118" s="125">
        <v>0</v>
      </c>
      <c r="V118" s="125">
        <v>0</v>
      </c>
      <c r="W118" s="125">
        <v>0</v>
      </c>
      <c r="X118" s="125">
        <v>34.5</v>
      </c>
      <c r="Y118" s="125">
        <v>34.5</v>
      </c>
      <c r="Z118" s="125"/>
      <c r="AA118" s="125"/>
      <c r="AB118" s="125">
        <v>0</v>
      </c>
      <c r="AC118" s="125">
        <v>0</v>
      </c>
      <c r="AD118" s="125"/>
      <c r="AE118" s="125"/>
      <c r="AF118" s="125">
        <v>0</v>
      </c>
      <c r="AG118" s="125">
        <v>0</v>
      </c>
      <c r="AH118" s="125"/>
      <c r="AI118" s="125"/>
      <c r="AJ118" s="125">
        <v>0</v>
      </c>
      <c r="AK118" s="125">
        <v>0</v>
      </c>
      <c r="AL118" s="125"/>
      <c r="AM118" s="125"/>
      <c r="AN118" s="125">
        <v>0</v>
      </c>
      <c r="AO118" s="125">
        <v>0</v>
      </c>
      <c r="AP118" s="125"/>
      <c r="AQ118" s="125"/>
      <c r="AR118" s="125">
        <v>45.5265</v>
      </c>
      <c r="AS118" s="125">
        <v>80.37</v>
      </c>
      <c r="AT118" s="125">
        <v>-34.84</v>
      </c>
      <c r="AU118" s="125"/>
      <c r="AV118" s="125">
        <v>0</v>
      </c>
      <c r="AW118" s="125">
        <v>0</v>
      </c>
      <c r="AX118" s="125">
        <v>0</v>
      </c>
      <c r="AY118" s="125"/>
      <c r="AZ118">
        <f t="shared" si="8"/>
        <v>151.4665</v>
      </c>
      <c r="BA118">
        <f t="shared" si="9"/>
        <v>178.31</v>
      </c>
      <c r="BB118">
        <f t="shared" si="10"/>
        <v>-26.84</v>
      </c>
      <c r="BC118">
        <f t="shared" si="11"/>
        <v>0</v>
      </c>
    </row>
    <row r="119" ht="13.5" spans="1:55">
      <c r="A119" s="88" t="s">
        <v>134</v>
      </c>
      <c r="B119" s="118">
        <f t="shared" si="12"/>
        <v>18.5</v>
      </c>
      <c r="C119" s="119">
        <v>10.5</v>
      </c>
      <c r="D119" s="120">
        <v>8</v>
      </c>
      <c r="E119" s="124"/>
      <c r="F119" s="102">
        <v>0</v>
      </c>
      <c r="G119" s="102">
        <v>0</v>
      </c>
      <c r="H119" s="102">
        <v>0</v>
      </c>
      <c r="I119" s="102">
        <v>0</v>
      </c>
      <c r="J119" s="125"/>
      <c r="K119" s="125"/>
      <c r="L119" s="125"/>
      <c r="M119" s="125"/>
      <c r="N119" s="125">
        <v>55.68</v>
      </c>
      <c r="O119" s="125">
        <v>55.68</v>
      </c>
      <c r="P119" s="125">
        <v>27.84</v>
      </c>
      <c r="Q119" s="125">
        <v>27.84</v>
      </c>
      <c r="R119" s="125">
        <v>0</v>
      </c>
      <c r="S119" s="125">
        <v>0</v>
      </c>
      <c r="T119" s="125">
        <v>0</v>
      </c>
      <c r="U119" s="125">
        <v>0</v>
      </c>
      <c r="V119" s="125">
        <v>0</v>
      </c>
      <c r="W119" s="125">
        <v>0</v>
      </c>
      <c r="X119" s="125">
        <v>30</v>
      </c>
      <c r="Y119" s="125">
        <v>30</v>
      </c>
      <c r="Z119" s="125"/>
      <c r="AA119" s="125"/>
      <c r="AB119" s="125">
        <v>0</v>
      </c>
      <c r="AC119" s="125">
        <v>0</v>
      </c>
      <c r="AD119" s="125"/>
      <c r="AE119" s="125"/>
      <c r="AF119" s="125">
        <v>0</v>
      </c>
      <c r="AG119" s="125">
        <v>0</v>
      </c>
      <c r="AH119" s="125"/>
      <c r="AI119" s="125"/>
      <c r="AJ119" s="125">
        <v>0</v>
      </c>
      <c r="AK119" s="125">
        <v>0</v>
      </c>
      <c r="AL119" s="125"/>
      <c r="AM119" s="125"/>
      <c r="AN119" s="125">
        <v>0</v>
      </c>
      <c r="AO119" s="125">
        <v>0</v>
      </c>
      <c r="AP119" s="125"/>
      <c r="AQ119" s="125"/>
      <c r="AR119" s="125">
        <v>30.6288</v>
      </c>
      <c r="AS119" s="125">
        <v>30.02</v>
      </c>
      <c r="AT119" s="125">
        <v>0.61</v>
      </c>
      <c r="AU119" s="125"/>
      <c r="AV119" s="125">
        <v>0</v>
      </c>
      <c r="AW119" s="125">
        <v>0</v>
      </c>
      <c r="AX119" s="125">
        <v>0</v>
      </c>
      <c r="AY119" s="125"/>
      <c r="AZ119">
        <f t="shared" si="8"/>
        <v>106.9688</v>
      </c>
      <c r="BA119">
        <f t="shared" si="9"/>
        <v>98.36</v>
      </c>
      <c r="BB119">
        <f t="shared" si="10"/>
        <v>8.61</v>
      </c>
      <c r="BC119">
        <f t="shared" si="11"/>
        <v>0</v>
      </c>
    </row>
  </sheetData>
  <autoFilter ref="A5:AY119">
    <extLst/>
  </autoFilter>
  <mergeCells count="15">
    <mergeCell ref="A2:E2"/>
    <mergeCell ref="B4:E4"/>
    <mergeCell ref="F4:I4"/>
    <mergeCell ref="J4:M4"/>
    <mergeCell ref="N4:S4"/>
    <mergeCell ref="T4:W4"/>
    <mergeCell ref="X4:AA4"/>
    <mergeCell ref="AB4:AE4"/>
    <mergeCell ref="AF4:AI4"/>
    <mergeCell ref="AJ4:AM4"/>
    <mergeCell ref="AN4:AQ4"/>
    <mergeCell ref="AR4:AU4"/>
    <mergeCell ref="AV4:AY4"/>
    <mergeCell ref="AZ4:BC4"/>
    <mergeCell ref="A4:A5"/>
  </mergeCell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119"/>
  <sheetViews>
    <sheetView workbookViewId="0">
      <pane xSplit="1" ySplit="5" topLeftCell="AT6" activePane="bottomRight" state="frozen"/>
      <selection/>
      <selection pane="topRight"/>
      <selection pane="bottomLeft"/>
      <selection pane="bottomRight" activeCell="BH1" sqref="BH$1:BK$1048576"/>
    </sheetView>
  </sheetViews>
  <sheetFormatPr defaultColWidth="8.75833333333333" defaultRowHeight="14.25"/>
  <cols>
    <col min="1" max="1" width="34.875" style="68" customWidth="true"/>
    <col min="2" max="5" width="14.125" style="90" customWidth="true"/>
    <col min="6" max="6" width="12.5" style="91" customWidth="true"/>
    <col min="7" max="7" width="10.875" style="91" customWidth="true"/>
    <col min="8" max="8" width="14" style="91"/>
    <col min="9" max="9" width="13.2583333333333" style="91" customWidth="true"/>
    <col min="10" max="12" width="8.75833333333333" style="92"/>
    <col min="13" max="13" width="11.125" style="92" customWidth="true"/>
    <col min="14" max="15" width="9.625" style="92"/>
    <col min="16" max="16" width="9.5" style="92" customWidth="true"/>
    <col min="17" max="17" width="10.375" style="92" customWidth="true"/>
    <col min="18" max="27" width="8.75833333333333" style="92"/>
    <col min="28" max="29" width="9.625" style="92"/>
    <col min="30" max="43" width="8.75833333333333" style="92"/>
    <col min="44" max="44" width="10.5" style="92"/>
    <col min="45" max="45" width="8.75833333333333" style="92"/>
    <col min="46" max="46" width="9.5" style="92"/>
    <col min="47" max="55" width="8.75833333333333" style="92"/>
    <col min="56" max="56" width="10.5"/>
  </cols>
  <sheetData>
    <row r="1" ht="13.5" spans="1:5">
      <c r="A1" s="69" t="s">
        <v>0</v>
      </c>
      <c r="B1" s="93"/>
      <c r="C1" s="93"/>
      <c r="D1" s="93"/>
      <c r="E1" s="93"/>
    </row>
    <row r="2" ht="18.75" spans="1:56">
      <c r="A2" s="70" t="s">
        <v>1</v>
      </c>
      <c r="B2" s="94"/>
      <c r="C2" s="94"/>
      <c r="D2" s="94"/>
      <c r="E2" s="94"/>
      <c r="BD2">
        <f>B6+F6+J6+P6+T6+X6+AB6+AF6+AJ6+AN6+AR6+AV6+AZ6+BD6</f>
        <v>34548.56</v>
      </c>
    </row>
    <row r="3" spans="1:1">
      <c r="A3" s="71"/>
    </row>
    <row r="4" ht="13.5" spans="1:59">
      <c r="A4" s="72" t="s">
        <v>2</v>
      </c>
      <c r="B4" s="95" t="s">
        <v>3</v>
      </c>
      <c r="C4" s="96"/>
      <c r="D4" s="96"/>
      <c r="E4" s="101"/>
      <c r="F4" s="95" t="s">
        <v>4</v>
      </c>
      <c r="G4" s="96"/>
      <c r="H4" s="96"/>
      <c r="I4" s="101"/>
      <c r="J4" s="95" t="s">
        <v>5</v>
      </c>
      <c r="K4" s="96"/>
      <c r="L4" s="96"/>
      <c r="M4" s="101"/>
      <c r="N4" s="95" t="s">
        <v>6</v>
      </c>
      <c r="O4" s="96"/>
      <c r="P4" s="96"/>
      <c r="Q4" s="96"/>
      <c r="R4" s="96"/>
      <c r="S4" s="101"/>
      <c r="T4" s="106" t="s">
        <v>7</v>
      </c>
      <c r="U4" s="107"/>
      <c r="V4" s="107"/>
      <c r="W4" s="107"/>
      <c r="X4" s="95" t="s">
        <v>8</v>
      </c>
      <c r="Y4" s="96"/>
      <c r="Z4" s="96"/>
      <c r="AA4" s="101"/>
      <c r="AB4" s="95" t="s">
        <v>9</v>
      </c>
      <c r="AC4" s="96"/>
      <c r="AD4" s="96"/>
      <c r="AE4" s="101"/>
      <c r="AF4" s="95" t="s">
        <v>10</v>
      </c>
      <c r="AG4" s="96"/>
      <c r="AH4" s="96"/>
      <c r="AI4" s="101"/>
      <c r="AJ4" s="95" t="s">
        <v>11</v>
      </c>
      <c r="AK4" s="96"/>
      <c r="AL4" s="96"/>
      <c r="AM4" s="101"/>
      <c r="AN4" s="95" t="s">
        <v>12</v>
      </c>
      <c r="AO4" s="96"/>
      <c r="AP4" s="96"/>
      <c r="AQ4" s="101"/>
      <c r="AR4" s="95" t="s">
        <v>13</v>
      </c>
      <c r="AS4" s="96"/>
      <c r="AT4" s="96"/>
      <c r="AU4" s="101"/>
      <c r="AV4" s="95" t="s">
        <v>14</v>
      </c>
      <c r="AW4" s="96"/>
      <c r="AX4" s="96"/>
      <c r="AY4" s="101"/>
      <c r="AZ4" s="95" t="s">
        <v>135</v>
      </c>
      <c r="BA4" s="96"/>
      <c r="BB4" s="96"/>
      <c r="BC4" s="101"/>
      <c r="BD4" s="95" t="s">
        <v>136</v>
      </c>
      <c r="BE4" s="96"/>
      <c r="BF4" s="96"/>
      <c r="BG4" s="101"/>
    </row>
    <row r="5" ht="26.1" customHeight="true" spans="1:59">
      <c r="A5" s="76"/>
      <c r="B5" s="86" t="s">
        <v>16</v>
      </c>
      <c r="C5" s="86" t="s">
        <v>17</v>
      </c>
      <c r="D5" s="87" t="s">
        <v>18</v>
      </c>
      <c r="E5" s="87" t="s">
        <v>19</v>
      </c>
      <c r="F5" s="86" t="s">
        <v>16</v>
      </c>
      <c r="G5" s="86" t="s">
        <v>17</v>
      </c>
      <c r="H5" s="87" t="s">
        <v>18</v>
      </c>
      <c r="I5" s="87" t="s">
        <v>19</v>
      </c>
      <c r="J5" s="86" t="s">
        <v>16</v>
      </c>
      <c r="K5" s="86" t="s">
        <v>17</v>
      </c>
      <c r="L5" s="87" t="s">
        <v>18</v>
      </c>
      <c r="M5" s="87" t="s">
        <v>19</v>
      </c>
      <c r="N5" s="86" t="s">
        <v>16</v>
      </c>
      <c r="O5" s="86" t="s">
        <v>17</v>
      </c>
      <c r="P5" s="105" t="s">
        <v>20</v>
      </c>
      <c r="Q5" s="105" t="s">
        <v>21</v>
      </c>
      <c r="R5" s="87" t="s">
        <v>18</v>
      </c>
      <c r="S5" s="87" t="s">
        <v>19</v>
      </c>
      <c r="T5" s="86" t="s">
        <v>16</v>
      </c>
      <c r="U5" s="86" t="s">
        <v>17</v>
      </c>
      <c r="V5" s="87" t="s">
        <v>18</v>
      </c>
      <c r="W5" s="87" t="s">
        <v>19</v>
      </c>
      <c r="X5" s="86" t="s">
        <v>16</v>
      </c>
      <c r="Y5" s="86" t="s">
        <v>17</v>
      </c>
      <c r="Z5" s="87" t="s">
        <v>18</v>
      </c>
      <c r="AA5" s="87" t="s">
        <v>19</v>
      </c>
      <c r="AB5" s="86" t="s">
        <v>16</v>
      </c>
      <c r="AC5" s="86" t="s">
        <v>17</v>
      </c>
      <c r="AD5" s="87" t="s">
        <v>18</v>
      </c>
      <c r="AE5" s="87" t="s">
        <v>19</v>
      </c>
      <c r="AF5" s="86" t="s">
        <v>16</v>
      </c>
      <c r="AG5" s="86" t="s">
        <v>17</v>
      </c>
      <c r="AH5" s="87" t="s">
        <v>18</v>
      </c>
      <c r="AI5" s="87" t="s">
        <v>19</v>
      </c>
      <c r="AJ5" s="86" t="s">
        <v>16</v>
      </c>
      <c r="AK5" s="86" t="s">
        <v>17</v>
      </c>
      <c r="AL5" s="87" t="s">
        <v>18</v>
      </c>
      <c r="AM5" s="87" t="s">
        <v>19</v>
      </c>
      <c r="AN5" s="86" t="s">
        <v>16</v>
      </c>
      <c r="AO5" s="86" t="s">
        <v>17</v>
      </c>
      <c r="AP5" s="87" t="s">
        <v>18</v>
      </c>
      <c r="AQ5" s="87" t="s">
        <v>19</v>
      </c>
      <c r="AR5" s="86" t="s">
        <v>16</v>
      </c>
      <c r="AS5" s="86" t="s">
        <v>17</v>
      </c>
      <c r="AT5" s="87" t="s">
        <v>18</v>
      </c>
      <c r="AU5" s="87" t="s">
        <v>19</v>
      </c>
      <c r="AV5" s="86" t="s">
        <v>16</v>
      </c>
      <c r="AW5" s="86" t="s">
        <v>17</v>
      </c>
      <c r="AX5" s="87" t="s">
        <v>18</v>
      </c>
      <c r="AY5" s="87" t="s">
        <v>19</v>
      </c>
      <c r="AZ5" s="86" t="s">
        <v>16</v>
      </c>
      <c r="BA5" s="86" t="s">
        <v>17</v>
      </c>
      <c r="BB5" s="87" t="s">
        <v>18</v>
      </c>
      <c r="BC5" s="87" t="s">
        <v>19</v>
      </c>
      <c r="BD5" s="86" t="s">
        <v>16</v>
      </c>
      <c r="BE5" s="86" t="s">
        <v>17</v>
      </c>
      <c r="BF5" s="87" t="s">
        <v>18</v>
      </c>
      <c r="BG5" s="87" t="s">
        <v>19</v>
      </c>
    </row>
    <row r="6" ht="13.5" spans="1:59">
      <c r="A6" s="78" t="s">
        <v>15</v>
      </c>
      <c r="B6" s="97">
        <f t="shared" ref="B6:O6" si="0">B7+B25+B47</f>
        <v>8241</v>
      </c>
      <c r="C6" s="97">
        <f t="shared" si="0"/>
        <v>7417</v>
      </c>
      <c r="D6" s="97">
        <f t="shared" si="0"/>
        <v>824</v>
      </c>
      <c r="E6" s="97">
        <f t="shared" si="0"/>
        <v>0</v>
      </c>
      <c r="F6" s="97">
        <f t="shared" si="0"/>
        <v>4649</v>
      </c>
      <c r="G6" s="97">
        <f t="shared" si="0"/>
        <v>4649</v>
      </c>
      <c r="H6" s="97">
        <f t="shared" si="0"/>
        <v>-1.77635683940025e-15</v>
      </c>
      <c r="I6" s="97">
        <f t="shared" si="0"/>
        <v>0</v>
      </c>
      <c r="J6" s="97">
        <f t="shared" si="0"/>
        <v>101.4</v>
      </c>
      <c r="K6" s="97">
        <f t="shared" si="0"/>
        <v>0</v>
      </c>
      <c r="L6" s="97">
        <f t="shared" si="0"/>
        <v>101.4</v>
      </c>
      <c r="M6" s="97">
        <f t="shared" si="0"/>
        <v>0</v>
      </c>
      <c r="N6" s="97">
        <f t="shared" si="0"/>
        <v>6985</v>
      </c>
      <c r="O6" s="97">
        <f t="shared" si="0"/>
        <v>6985</v>
      </c>
      <c r="P6" s="97">
        <f t="shared" ref="P6:AS6" si="1">P7+P25+P47</f>
        <v>3505</v>
      </c>
      <c r="Q6" s="97">
        <f t="shared" si="1"/>
        <v>3480</v>
      </c>
      <c r="R6" s="97">
        <f t="shared" si="1"/>
        <v>0</v>
      </c>
      <c r="S6" s="97">
        <f t="shared" si="1"/>
        <v>0</v>
      </c>
      <c r="T6" s="97">
        <f t="shared" si="1"/>
        <v>3500</v>
      </c>
      <c r="U6" s="97">
        <f t="shared" si="1"/>
        <v>3500</v>
      </c>
      <c r="V6" s="97">
        <f t="shared" si="1"/>
        <v>0</v>
      </c>
      <c r="W6" s="97">
        <f t="shared" si="1"/>
        <v>0</v>
      </c>
      <c r="X6" s="97">
        <f t="shared" si="1"/>
        <v>5000</v>
      </c>
      <c r="Y6" s="97">
        <f t="shared" si="1"/>
        <v>5000</v>
      </c>
      <c r="Z6" s="97">
        <f t="shared" si="1"/>
        <v>0</v>
      </c>
      <c r="AA6" s="97">
        <f t="shared" si="1"/>
        <v>0</v>
      </c>
      <c r="AB6" s="97">
        <f t="shared" si="1"/>
        <v>1904.79</v>
      </c>
      <c r="AC6" s="97">
        <f t="shared" si="1"/>
        <v>1904.79</v>
      </c>
      <c r="AD6" s="97">
        <f t="shared" si="1"/>
        <v>0</v>
      </c>
      <c r="AE6" s="97">
        <f t="shared" si="1"/>
        <v>0</v>
      </c>
      <c r="AF6" s="97">
        <f t="shared" si="1"/>
        <v>50</v>
      </c>
      <c r="AG6" s="97">
        <f t="shared" si="1"/>
        <v>50</v>
      </c>
      <c r="AH6" s="97">
        <f t="shared" si="1"/>
        <v>0</v>
      </c>
      <c r="AI6" s="97">
        <f t="shared" si="1"/>
        <v>0</v>
      </c>
      <c r="AJ6" s="97">
        <f t="shared" si="1"/>
        <v>130</v>
      </c>
      <c r="AK6" s="97">
        <f t="shared" si="1"/>
        <v>130</v>
      </c>
      <c r="AL6" s="97">
        <f t="shared" si="1"/>
        <v>0</v>
      </c>
      <c r="AM6" s="97">
        <f t="shared" si="1"/>
        <v>0</v>
      </c>
      <c r="AN6" s="97">
        <f t="shared" si="1"/>
        <v>300</v>
      </c>
      <c r="AO6" s="97">
        <f t="shared" si="1"/>
        <v>300</v>
      </c>
      <c r="AP6" s="97">
        <f t="shared" si="1"/>
        <v>0</v>
      </c>
      <c r="AQ6" s="97">
        <f t="shared" si="1"/>
        <v>0</v>
      </c>
      <c r="AR6" s="97">
        <f t="shared" si="1"/>
        <v>5433.2</v>
      </c>
      <c r="AS6" s="97">
        <f t="shared" si="1"/>
        <v>4927.35</v>
      </c>
      <c r="AT6" s="97">
        <v>505.85</v>
      </c>
      <c r="AU6" s="97">
        <f t="shared" ref="AU6:BG6" si="2">AU7+AU25+AU47</f>
        <v>0</v>
      </c>
      <c r="AV6" s="97">
        <f t="shared" si="2"/>
        <v>1284.17</v>
      </c>
      <c r="AW6" s="97">
        <f t="shared" si="2"/>
        <v>1663.65</v>
      </c>
      <c r="AX6" s="97">
        <f t="shared" si="2"/>
        <v>-379.48</v>
      </c>
      <c r="AY6" s="97">
        <f t="shared" si="2"/>
        <v>0</v>
      </c>
      <c r="AZ6" s="97">
        <f t="shared" si="2"/>
        <v>405</v>
      </c>
      <c r="BA6" s="97">
        <f t="shared" si="2"/>
        <v>405</v>
      </c>
      <c r="BB6" s="97">
        <f t="shared" si="2"/>
        <v>0</v>
      </c>
      <c r="BC6" s="97">
        <f t="shared" si="2"/>
        <v>0</v>
      </c>
      <c r="BD6" s="97">
        <f t="shared" si="2"/>
        <v>45</v>
      </c>
      <c r="BE6" s="97">
        <f t="shared" si="2"/>
        <v>0</v>
      </c>
      <c r="BF6" s="97">
        <f t="shared" si="2"/>
        <v>45</v>
      </c>
      <c r="BG6" s="97">
        <f t="shared" si="2"/>
        <v>0</v>
      </c>
    </row>
    <row r="7" ht="13.5" spans="1:59">
      <c r="A7" s="78" t="s">
        <v>22</v>
      </c>
      <c r="B7" s="97">
        <f t="shared" ref="B7:N7" si="3">SUM(B8:B24)</f>
        <v>132</v>
      </c>
      <c r="C7" s="97">
        <f t="shared" si="3"/>
        <v>132</v>
      </c>
      <c r="D7" s="97">
        <f t="shared" si="3"/>
        <v>0</v>
      </c>
      <c r="E7" s="97">
        <f t="shared" si="3"/>
        <v>0</v>
      </c>
      <c r="F7" s="97">
        <f t="shared" si="3"/>
        <v>757.25</v>
      </c>
      <c r="G7" s="97">
        <f t="shared" si="3"/>
        <v>757.25</v>
      </c>
      <c r="H7" s="97">
        <f t="shared" si="3"/>
        <v>0</v>
      </c>
      <c r="I7" s="97">
        <f t="shared" si="3"/>
        <v>0</v>
      </c>
      <c r="J7" s="97">
        <f t="shared" si="3"/>
        <v>101.4</v>
      </c>
      <c r="K7" s="97">
        <f t="shared" si="3"/>
        <v>0</v>
      </c>
      <c r="L7" s="97">
        <f t="shared" si="3"/>
        <v>101.4</v>
      </c>
      <c r="M7" s="97">
        <f t="shared" si="3"/>
        <v>0</v>
      </c>
      <c r="N7" s="97">
        <f t="shared" si="3"/>
        <v>25</v>
      </c>
      <c r="O7" s="97">
        <f t="shared" ref="O7:BG7" si="4">SUM(O8:O24)</f>
        <v>25</v>
      </c>
      <c r="P7" s="97">
        <f t="shared" si="4"/>
        <v>25</v>
      </c>
      <c r="Q7" s="97">
        <f t="shared" si="4"/>
        <v>0</v>
      </c>
      <c r="R7" s="97">
        <f t="shared" si="4"/>
        <v>0</v>
      </c>
      <c r="S7" s="97">
        <f t="shared" si="4"/>
        <v>0</v>
      </c>
      <c r="T7" s="97">
        <f t="shared" si="4"/>
        <v>2285</v>
      </c>
      <c r="U7" s="97">
        <f t="shared" si="4"/>
        <v>2300</v>
      </c>
      <c r="V7" s="97">
        <f t="shared" si="4"/>
        <v>-15</v>
      </c>
      <c r="W7" s="97">
        <f t="shared" si="4"/>
        <v>-15</v>
      </c>
      <c r="X7" s="97">
        <f t="shared" si="4"/>
        <v>0</v>
      </c>
      <c r="Y7" s="97">
        <f t="shared" si="4"/>
        <v>0</v>
      </c>
      <c r="Z7" s="97">
        <f t="shared" si="4"/>
        <v>0</v>
      </c>
      <c r="AA7" s="97">
        <f t="shared" si="4"/>
        <v>0</v>
      </c>
      <c r="AB7" s="97">
        <f t="shared" si="4"/>
        <v>1904.79</v>
      </c>
      <c r="AC7" s="97">
        <f t="shared" si="4"/>
        <v>1904.79</v>
      </c>
      <c r="AD7" s="97">
        <f t="shared" si="4"/>
        <v>0</v>
      </c>
      <c r="AE7" s="97">
        <f t="shared" si="4"/>
        <v>0</v>
      </c>
      <c r="AF7" s="97">
        <f t="shared" si="4"/>
        <v>50</v>
      </c>
      <c r="AG7" s="97">
        <f t="shared" si="4"/>
        <v>50</v>
      </c>
      <c r="AH7" s="97">
        <f t="shared" si="4"/>
        <v>0</v>
      </c>
      <c r="AI7" s="97">
        <f t="shared" si="4"/>
        <v>0</v>
      </c>
      <c r="AJ7" s="97">
        <f t="shared" si="4"/>
        <v>130</v>
      </c>
      <c r="AK7" s="97">
        <f t="shared" si="4"/>
        <v>130</v>
      </c>
      <c r="AL7" s="97">
        <f t="shared" si="4"/>
        <v>0</v>
      </c>
      <c r="AM7" s="97">
        <f t="shared" si="4"/>
        <v>0</v>
      </c>
      <c r="AN7" s="97">
        <f t="shared" si="4"/>
        <v>300</v>
      </c>
      <c r="AO7" s="97">
        <f t="shared" si="4"/>
        <v>300</v>
      </c>
      <c r="AP7" s="97">
        <f t="shared" si="4"/>
        <v>0</v>
      </c>
      <c r="AQ7" s="97">
        <f t="shared" si="4"/>
        <v>0</v>
      </c>
      <c r="AR7" s="97">
        <f t="shared" si="4"/>
        <v>0</v>
      </c>
      <c r="AS7" s="97">
        <f t="shared" si="4"/>
        <v>0</v>
      </c>
      <c r="AT7" s="97">
        <f t="shared" si="4"/>
        <v>0</v>
      </c>
      <c r="AU7" s="97">
        <f t="shared" si="4"/>
        <v>0</v>
      </c>
      <c r="AV7" s="97">
        <f t="shared" si="4"/>
        <v>86.62</v>
      </c>
      <c r="AW7" s="97">
        <f t="shared" si="4"/>
        <v>122.44</v>
      </c>
      <c r="AX7" s="97">
        <f t="shared" si="4"/>
        <v>-35.82</v>
      </c>
      <c r="AY7" s="97">
        <f t="shared" si="4"/>
        <v>0</v>
      </c>
      <c r="AZ7" s="97">
        <f t="shared" si="4"/>
        <v>405</v>
      </c>
      <c r="BA7" s="97">
        <f t="shared" si="4"/>
        <v>405</v>
      </c>
      <c r="BB7" s="97">
        <f t="shared" si="4"/>
        <v>0</v>
      </c>
      <c r="BC7" s="97">
        <f t="shared" si="4"/>
        <v>0</v>
      </c>
      <c r="BD7" s="97">
        <f t="shared" si="4"/>
        <v>45</v>
      </c>
      <c r="BE7" s="97">
        <f t="shared" si="4"/>
        <v>0</v>
      </c>
      <c r="BF7" s="97">
        <f t="shared" si="4"/>
        <v>45</v>
      </c>
      <c r="BG7" s="97">
        <f t="shared" si="4"/>
        <v>0</v>
      </c>
    </row>
    <row r="8" ht="13.5" spans="1:59">
      <c r="A8" s="79" t="s">
        <v>23</v>
      </c>
      <c r="B8" s="97">
        <f t="shared" ref="B8:B38" si="5">C8+D8</f>
        <v>132</v>
      </c>
      <c r="C8" s="98">
        <v>132</v>
      </c>
      <c r="D8" s="98"/>
      <c r="E8" s="98"/>
      <c r="F8" s="102">
        <f>G8+H8</f>
        <v>624.25</v>
      </c>
      <c r="G8" s="102">
        <v>624.25</v>
      </c>
      <c r="H8" s="102">
        <v>0</v>
      </c>
      <c r="I8" s="102">
        <v>0</v>
      </c>
      <c r="J8" s="102">
        <f t="shared" ref="J8:J69" si="6">K8+L8</f>
        <v>0</v>
      </c>
      <c r="K8" s="102"/>
      <c r="L8" s="102"/>
      <c r="M8" s="102"/>
      <c r="N8" s="102">
        <f>O8+R8</f>
        <v>0</v>
      </c>
      <c r="O8" s="102">
        <f>P8+Q8</f>
        <v>0</v>
      </c>
      <c r="P8" s="102">
        <v>0</v>
      </c>
      <c r="Q8" s="102">
        <v>0</v>
      </c>
      <c r="R8" s="102"/>
      <c r="S8" s="102"/>
      <c r="T8" s="102">
        <f t="shared" ref="T8:T71" si="7">U8+V8</f>
        <v>341</v>
      </c>
      <c r="U8" s="102">
        <v>350</v>
      </c>
      <c r="V8" s="102">
        <v>-9</v>
      </c>
      <c r="W8" s="102">
        <v>-9</v>
      </c>
      <c r="X8" s="102">
        <f t="shared" ref="X8:X71" si="8">Y8+Z8</f>
        <v>0</v>
      </c>
      <c r="Y8" s="102">
        <v>0</v>
      </c>
      <c r="Z8" s="102"/>
      <c r="AA8" s="102"/>
      <c r="AB8" s="102">
        <f t="shared" ref="AB8:AB71" si="9">AC8+AD8</f>
        <v>0</v>
      </c>
      <c r="AC8" s="102">
        <v>0</v>
      </c>
      <c r="AD8" s="102"/>
      <c r="AE8" s="102"/>
      <c r="AF8" s="102">
        <f t="shared" ref="AF8:AF71" si="10">AG8+AH8</f>
        <v>0</v>
      </c>
      <c r="AG8" s="102">
        <v>0</v>
      </c>
      <c r="AH8" s="102"/>
      <c r="AI8" s="102"/>
      <c r="AJ8" s="102">
        <f t="shared" ref="AJ8:AJ71" si="11">AK8+AL8</f>
        <v>130</v>
      </c>
      <c r="AK8" s="102">
        <v>130</v>
      </c>
      <c r="AL8" s="102"/>
      <c r="AM8" s="102"/>
      <c r="AN8" s="102">
        <f t="shared" ref="AN8:AN71" si="12">AO8+AP8</f>
        <v>57</v>
      </c>
      <c r="AO8" s="102">
        <v>57</v>
      </c>
      <c r="AP8" s="102"/>
      <c r="AQ8" s="102"/>
      <c r="AR8" s="102">
        <f>AS8+AT8</f>
        <v>0</v>
      </c>
      <c r="AS8" s="102"/>
      <c r="AT8" s="97"/>
      <c r="AU8" s="102"/>
      <c r="AV8" s="102">
        <f t="shared" ref="AV8:AV71" si="13">AW8+AX8</f>
        <v>0</v>
      </c>
      <c r="AW8" s="102"/>
      <c r="AX8" s="102"/>
      <c r="AY8" s="102"/>
      <c r="AZ8" s="102">
        <f>BA8+BB8</f>
        <v>0</v>
      </c>
      <c r="BA8" s="102">
        <v>0</v>
      </c>
      <c r="BB8" s="102"/>
      <c r="BC8" s="102"/>
      <c r="BD8" s="108"/>
      <c r="BE8" s="108"/>
      <c r="BF8" s="108"/>
      <c r="BG8" s="108"/>
    </row>
    <row r="9" ht="13.5" spans="1:59">
      <c r="A9" s="79" t="s">
        <v>24</v>
      </c>
      <c r="B9" s="97">
        <f t="shared" si="5"/>
        <v>0</v>
      </c>
      <c r="C9" s="97"/>
      <c r="D9" s="97"/>
      <c r="E9" s="97"/>
      <c r="F9" s="102">
        <f>G9+H9</f>
        <v>20</v>
      </c>
      <c r="G9" s="102">
        <v>20</v>
      </c>
      <c r="H9" s="102">
        <v>0</v>
      </c>
      <c r="I9" s="102">
        <v>0</v>
      </c>
      <c r="J9" s="102">
        <f t="shared" si="6"/>
        <v>0</v>
      </c>
      <c r="K9" s="102"/>
      <c r="L9" s="102"/>
      <c r="M9" s="102"/>
      <c r="N9" s="102">
        <f t="shared" ref="N9:N69" si="14">O9+R9</f>
        <v>0</v>
      </c>
      <c r="O9" s="102">
        <f t="shared" ref="O9:O24" si="15">P9+Q9</f>
        <v>0</v>
      </c>
      <c r="P9" s="102">
        <v>0</v>
      </c>
      <c r="Q9" s="102">
        <v>0</v>
      </c>
      <c r="R9" s="102"/>
      <c r="S9" s="102"/>
      <c r="T9" s="102">
        <f t="shared" si="7"/>
        <v>0</v>
      </c>
      <c r="U9" s="102">
        <v>0</v>
      </c>
      <c r="V9" s="102">
        <v>0</v>
      </c>
      <c r="W9" s="102">
        <v>0</v>
      </c>
      <c r="X9" s="102">
        <f t="shared" si="8"/>
        <v>0</v>
      </c>
      <c r="Y9" s="102">
        <v>0</v>
      </c>
      <c r="Z9" s="102"/>
      <c r="AA9" s="102"/>
      <c r="AB9" s="102">
        <f t="shared" si="9"/>
        <v>0</v>
      </c>
      <c r="AC9" s="102">
        <v>0</v>
      </c>
      <c r="AD9" s="102"/>
      <c r="AE9" s="102"/>
      <c r="AF9" s="102">
        <f t="shared" si="10"/>
        <v>0</v>
      </c>
      <c r="AG9" s="102">
        <v>0</v>
      </c>
      <c r="AH9" s="102"/>
      <c r="AI9" s="102"/>
      <c r="AJ9" s="102">
        <f t="shared" si="11"/>
        <v>0</v>
      </c>
      <c r="AK9" s="102">
        <v>0</v>
      </c>
      <c r="AL9" s="102"/>
      <c r="AM9" s="102"/>
      <c r="AN9" s="102">
        <f t="shared" si="12"/>
        <v>243</v>
      </c>
      <c r="AO9" s="102">
        <v>243</v>
      </c>
      <c r="AP9" s="102"/>
      <c r="AQ9" s="102"/>
      <c r="AR9" s="102">
        <f t="shared" ref="AR9:AR71" si="16">AS9+AT9</f>
        <v>0</v>
      </c>
      <c r="AS9" s="102"/>
      <c r="AT9" s="97"/>
      <c r="AU9" s="102"/>
      <c r="AV9" s="102">
        <f t="shared" si="13"/>
        <v>0</v>
      </c>
      <c r="AW9" s="102"/>
      <c r="AX9" s="102"/>
      <c r="AY9" s="102"/>
      <c r="AZ9" s="102">
        <f t="shared" ref="AZ9:AZ28" si="17">BA9+BB9</f>
        <v>0</v>
      </c>
      <c r="BA9" s="102">
        <v>0</v>
      </c>
      <c r="BB9" s="102"/>
      <c r="BC9" s="102"/>
      <c r="BD9" s="108"/>
      <c r="BE9" s="108"/>
      <c r="BF9" s="108"/>
      <c r="BG9" s="108"/>
    </row>
    <row r="10" ht="13.5" spans="1:59">
      <c r="A10" s="79" t="s">
        <v>25</v>
      </c>
      <c r="B10" s="97">
        <f t="shared" si="5"/>
        <v>0</v>
      </c>
      <c r="C10" s="97"/>
      <c r="D10" s="97"/>
      <c r="E10" s="97"/>
      <c r="F10" s="102">
        <f>G10+H10</f>
        <v>30</v>
      </c>
      <c r="G10" s="102">
        <v>30</v>
      </c>
      <c r="H10" s="102">
        <v>0</v>
      </c>
      <c r="I10" s="102">
        <v>0</v>
      </c>
      <c r="J10" s="102">
        <f t="shared" si="6"/>
        <v>0</v>
      </c>
      <c r="K10" s="102"/>
      <c r="L10" s="102"/>
      <c r="M10" s="102"/>
      <c r="N10" s="102">
        <f t="shared" si="14"/>
        <v>0</v>
      </c>
      <c r="O10" s="102">
        <f t="shared" si="15"/>
        <v>0</v>
      </c>
      <c r="P10" s="102">
        <v>0</v>
      </c>
      <c r="Q10" s="102">
        <v>0</v>
      </c>
      <c r="R10" s="102"/>
      <c r="S10" s="102"/>
      <c r="T10" s="102">
        <f t="shared" si="7"/>
        <v>0</v>
      </c>
      <c r="U10" s="102"/>
      <c r="V10" s="102"/>
      <c r="W10" s="102"/>
      <c r="X10" s="102">
        <f t="shared" si="8"/>
        <v>0</v>
      </c>
      <c r="Y10" s="102">
        <v>0</v>
      </c>
      <c r="Z10" s="102"/>
      <c r="AA10" s="102"/>
      <c r="AB10" s="102">
        <f t="shared" si="9"/>
        <v>0</v>
      </c>
      <c r="AC10" s="102">
        <v>0</v>
      </c>
      <c r="AD10" s="102"/>
      <c r="AE10" s="102"/>
      <c r="AF10" s="102">
        <f t="shared" si="10"/>
        <v>0</v>
      </c>
      <c r="AG10" s="102">
        <v>0</v>
      </c>
      <c r="AH10" s="102"/>
      <c r="AI10" s="102"/>
      <c r="AJ10" s="102">
        <f t="shared" si="11"/>
        <v>0</v>
      </c>
      <c r="AK10" s="102">
        <v>0</v>
      </c>
      <c r="AL10" s="102"/>
      <c r="AM10" s="102"/>
      <c r="AN10" s="102">
        <f t="shared" si="12"/>
        <v>0</v>
      </c>
      <c r="AO10" s="102">
        <v>0</v>
      </c>
      <c r="AP10" s="102"/>
      <c r="AQ10" s="102"/>
      <c r="AR10" s="102">
        <f t="shared" si="16"/>
        <v>0</v>
      </c>
      <c r="AS10" s="102"/>
      <c r="AT10" s="97"/>
      <c r="AU10" s="102"/>
      <c r="AV10" s="102">
        <f t="shared" si="13"/>
        <v>0</v>
      </c>
      <c r="AW10" s="102"/>
      <c r="AX10" s="102"/>
      <c r="AY10" s="102"/>
      <c r="AZ10" s="102">
        <f t="shared" si="17"/>
        <v>0</v>
      </c>
      <c r="BA10" s="102">
        <v>0</v>
      </c>
      <c r="BB10" s="102"/>
      <c r="BC10" s="102"/>
      <c r="BD10" s="108"/>
      <c r="BE10" s="108"/>
      <c r="BF10" s="108"/>
      <c r="BG10" s="108"/>
    </row>
    <row r="11" ht="13.5" spans="1:59">
      <c r="A11" s="79" t="s">
        <v>26</v>
      </c>
      <c r="B11" s="97">
        <f t="shared" si="5"/>
        <v>0</v>
      </c>
      <c r="C11" s="97"/>
      <c r="D11" s="97"/>
      <c r="E11" s="97"/>
      <c r="F11" s="102">
        <f>G11+H11</f>
        <v>83</v>
      </c>
      <c r="G11" s="102">
        <v>83</v>
      </c>
      <c r="H11" s="102">
        <v>0</v>
      </c>
      <c r="I11" s="102">
        <v>0</v>
      </c>
      <c r="J11" s="102">
        <f t="shared" si="6"/>
        <v>0</v>
      </c>
      <c r="K11" s="102"/>
      <c r="L11" s="102"/>
      <c r="M11" s="102"/>
      <c r="N11" s="102">
        <f t="shared" si="14"/>
        <v>0</v>
      </c>
      <c r="O11" s="102">
        <f t="shared" si="15"/>
        <v>0</v>
      </c>
      <c r="P11" s="102">
        <v>0</v>
      </c>
      <c r="Q11" s="102">
        <v>0</v>
      </c>
      <c r="R11" s="102"/>
      <c r="S11" s="102"/>
      <c r="T11" s="102">
        <f t="shared" si="7"/>
        <v>114</v>
      </c>
      <c r="U11" s="102">
        <v>120</v>
      </c>
      <c r="V11" s="102">
        <v>-6</v>
      </c>
      <c r="W11" s="102">
        <v>-6</v>
      </c>
      <c r="X11" s="102">
        <f t="shared" si="8"/>
        <v>0</v>
      </c>
      <c r="Y11" s="102">
        <v>0</v>
      </c>
      <c r="Z11" s="102"/>
      <c r="AA11" s="102"/>
      <c r="AB11" s="102">
        <f t="shared" si="9"/>
        <v>0</v>
      </c>
      <c r="AC11" s="102">
        <v>0</v>
      </c>
      <c r="AD11" s="102"/>
      <c r="AE11" s="102"/>
      <c r="AF11" s="102">
        <f t="shared" si="10"/>
        <v>0</v>
      </c>
      <c r="AG11" s="102">
        <v>0</v>
      </c>
      <c r="AH11" s="102"/>
      <c r="AI11" s="102"/>
      <c r="AJ11" s="102">
        <f t="shared" si="11"/>
        <v>0</v>
      </c>
      <c r="AK11" s="102">
        <v>0</v>
      </c>
      <c r="AL11" s="102"/>
      <c r="AM11" s="102"/>
      <c r="AN11" s="102">
        <f t="shared" si="12"/>
        <v>0</v>
      </c>
      <c r="AO11" s="102">
        <v>0</v>
      </c>
      <c r="AP11" s="102"/>
      <c r="AQ11" s="102"/>
      <c r="AR11" s="102">
        <f t="shared" si="16"/>
        <v>0</v>
      </c>
      <c r="AS11" s="102"/>
      <c r="AT11" s="97"/>
      <c r="AU11" s="102"/>
      <c r="AV11" s="102">
        <f t="shared" si="13"/>
        <v>0</v>
      </c>
      <c r="AW11" s="102"/>
      <c r="AX11" s="102"/>
      <c r="AY11" s="102"/>
      <c r="AZ11" s="102">
        <f t="shared" si="17"/>
        <v>0</v>
      </c>
      <c r="BA11" s="102">
        <v>0</v>
      </c>
      <c r="BB11" s="102"/>
      <c r="BC11" s="102"/>
      <c r="BD11" s="108"/>
      <c r="BE11" s="108"/>
      <c r="BF11" s="108"/>
      <c r="BG11" s="108"/>
    </row>
    <row r="12" ht="13.5" spans="1:59">
      <c r="A12" s="79" t="s">
        <v>27</v>
      </c>
      <c r="B12" s="97">
        <f t="shared" si="5"/>
        <v>0</v>
      </c>
      <c r="C12" s="97"/>
      <c r="D12" s="97"/>
      <c r="E12" s="97"/>
      <c r="F12" s="102">
        <f t="shared" ref="F12:F24" si="18">G12+H12</f>
        <v>0</v>
      </c>
      <c r="G12" s="102"/>
      <c r="H12" s="102"/>
      <c r="I12" s="102"/>
      <c r="J12" s="102">
        <f t="shared" si="6"/>
        <v>101.4</v>
      </c>
      <c r="K12" s="102"/>
      <c r="L12" s="102">
        <v>101.4</v>
      </c>
      <c r="M12" s="102"/>
      <c r="N12" s="102">
        <f t="shared" si="14"/>
        <v>0</v>
      </c>
      <c r="O12" s="102">
        <f t="shared" si="15"/>
        <v>0</v>
      </c>
      <c r="P12" s="102"/>
      <c r="Q12" s="102"/>
      <c r="R12" s="102"/>
      <c r="S12" s="102"/>
      <c r="T12" s="102">
        <f t="shared" si="7"/>
        <v>0</v>
      </c>
      <c r="U12" s="102"/>
      <c r="V12" s="102"/>
      <c r="W12" s="102"/>
      <c r="X12" s="102">
        <f t="shared" si="8"/>
        <v>0</v>
      </c>
      <c r="Y12" s="102"/>
      <c r="Z12" s="102"/>
      <c r="AA12" s="102"/>
      <c r="AB12" s="102">
        <f t="shared" si="9"/>
        <v>0</v>
      </c>
      <c r="AC12" s="102"/>
      <c r="AD12" s="102"/>
      <c r="AE12" s="102"/>
      <c r="AF12" s="102">
        <f t="shared" si="10"/>
        <v>0</v>
      </c>
      <c r="AG12" s="102"/>
      <c r="AH12" s="102"/>
      <c r="AI12" s="102"/>
      <c r="AJ12" s="102">
        <f t="shared" si="11"/>
        <v>0</v>
      </c>
      <c r="AK12" s="102"/>
      <c r="AL12" s="102"/>
      <c r="AM12" s="102"/>
      <c r="AN12" s="102">
        <f t="shared" si="12"/>
        <v>0</v>
      </c>
      <c r="AO12" s="102"/>
      <c r="AP12" s="102"/>
      <c r="AQ12" s="102"/>
      <c r="AR12" s="102">
        <f t="shared" si="16"/>
        <v>0</v>
      </c>
      <c r="AS12" s="102"/>
      <c r="AT12" s="97"/>
      <c r="AU12" s="102"/>
      <c r="AV12" s="102">
        <f t="shared" si="13"/>
        <v>0</v>
      </c>
      <c r="AW12" s="102"/>
      <c r="AX12" s="102"/>
      <c r="AY12" s="102"/>
      <c r="AZ12" s="102">
        <f t="shared" si="17"/>
        <v>0</v>
      </c>
      <c r="BA12" s="102"/>
      <c r="BB12" s="102"/>
      <c r="BC12" s="102"/>
      <c r="BD12" s="108"/>
      <c r="BE12" s="108"/>
      <c r="BF12" s="108"/>
      <c r="BG12" s="108"/>
    </row>
    <row r="13" ht="13.5" spans="1:59">
      <c r="A13" s="79" t="s">
        <v>28</v>
      </c>
      <c r="B13" s="97">
        <f t="shared" si="5"/>
        <v>0</v>
      </c>
      <c r="C13" s="97"/>
      <c r="D13" s="97"/>
      <c r="E13" s="97"/>
      <c r="F13" s="102">
        <f t="shared" si="18"/>
        <v>0</v>
      </c>
      <c r="G13" s="102"/>
      <c r="H13" s="102"/>
      <c r="I13" s="102"/>
      <c r="J13" s="102">
        <f t="shared" si="6"/>
        <v>0</v>
      </c>
      <c r="K13" s="102"/>
      <c r="L13" s="102"/>
      <c r="M13" s="102"/>
      <c r="N13" s="102">
        <f t="shared" si="14"/>
        <v>25</v>
      </c>
      <c r="O13" s="102">
        <f t="shared" si="15"/>
        <v>25</v>
      </c>
      <c r="P13" s="102">
        <v>25</v>
      </c>
      <c r="Q13" s="102">
        <v>0</v>
      </c>
      <c r="R13" s="102">
        <v>0</v>
      </c>
      <c r="S13" s="102">
        <v>0</v>
      </c>
      <c r="T13" s="102">
        <f t="shared" si="7"/>
        <v>0</v>
      </c>
      <c r="U13" s="102">
        <v>0</v>
      </c>
      <c r="V13" s="102">
        <v>0</v>
      </c>
      <c r="W13" s="102">
        <v>0</v>
      </c>
      <c r="X13" s="102">
        <f t="shared" si="8"/>
        <v>0</v>
      </c>
      <c r="Y13" s="102">
        <v>0</v>
      </c>
      <c r="Z13" s="102"/>
      <c r="AA13" s="102"/>
      <c r="AB13" s="102">
        <f t="shared" si="9"/>
        <v>0</v>
      </c>
      <c r="AC13" s="102">
        <v>0</v>
      </c>
      <c r="AD13" s="102"/>
      <c r="AE13" s="102"/>
      <c r="AF13" s="102">
        <f t="shared" si="10"/>
        <v>0</v>
      </c>
      <c r="AG13" s="102">
        <v>0</v>
      </c>
      <c r="AH13" s="102"/>
      <c r="AI13" s="102"/>
      <c r="AJ13" s="102">
        <f t="shared" si="11"/>
        <v>0</v>
      </c>
      <c r="AK13" s="102">
        <v>0</v>
      </c>
      <c r="AL13" s="102"/>
      <c r="AM13" s="102"/>
      <c r="AN13" s="102">
        <f t="shared" si="12"/>
        <v>0</v>
      </c>
      <c r="AO13" s="102">
        <v>0</v>
      </c>
      <c r="AP13" s="102"/>
      <c r="AQ13" s="102"/>
      <c r="AR13" s="102">
        <f t="shared" si="16"/>
        <v>0</v>
      </c>
      <c r="AS13" s="102"/>
      <c r="AT13" s="97"/>
      <c r="AU13" s="102"/>
      <c r="AV13" s="102">
        <f t="shared" si="13"/>
        <v>0</v>
      </c>
      <c r="AW13" s="102"/>
      <c r="AX13" s="102"/>
      <c r="AY13" s="102"/>
      <c r="AZ13" s="102">
        <f t="shared" si="17"/>
        <v>0</v>
      </c>
      <c r="BA13" s="102">
        <v>0</v>
      </c>
      <c r="BB13" s="102"/>
      <c r="BC13" s="102"/>
      <c r="BD13" s="108"/>
      <c r="BE13" s="108"/>
      <c r="BF13" s="108"/>
      <c r="BG13" s="108"/>
    </row>
    <row r="14" ht="13.5" spans="1:59">
      <c r="A14" s="79" t="s">
        <v>29</v>
      </c>
      <c r="B14" s="97">
        <f t="shared" si="5"/>
        <v>0</v>
      </c>
      <c r="C14" s="97"/>
      <c r="D14" s="97"/>
      <c r="E14" s="97"/>
      <c r="F14" s="102">
        <f t="shared" si="18"/>
        <v>0</v>
      </c>
      <c r="G14" s="102"/>
      <c r="H14" s="102"/>
      <c r="I14" s="102"/>
      <c r="J14" s="102">
        <f t="shared" si="6"/>
        <v>0</v>
      </c>
      <c r="K14" s="102"/>
      <c r="L14" s="102"/>
      <c r="M14" s="102"/>
      <c r="N14" s="102">
        <f t="shared" si="14"/>
        <v>0</v>
      </c>
      <c r="O14" s="102">
        <f t="shared" si="15"/>
        <v>0</v>
      </c>
      <c r="P14" s="102"/>
      <c r="Q14" s="102"/>
      <c r="R14" s="102"/>
      <c r="S14" s="102"/>
      <c r="T14" s="102">
        <f t="shared" si="7"/>
        <v>0</v>
      </c>
      <c r="U14" s="102">
        <v>0</v>
      </c>
      <c r="V14" s="102">
        <v>0</v>
      </c>
      <c r="W14" s="102">
        <v>0</v>
      </c>
      <c r="X14" s="102">
        <f t="shared" si="8"/>
        <v>0</v>
      </c>
      <c r="Y14" s="102"/>
      <c r="Z14" s="102"/>
      <c r="AA14" s="102"/>
      <c r="AB14" s="102">
        <f t="shared" si="9"/>
        <v>0</v>
      </c>
      <c r="AC14" s="102"/>
      <c r="AD14" s="102"/>
      <c r="AE14" s="102"/>
      <c r="AF14" s="102">
        <f t="shared" si="10"/>
        <v>0</v>
      </c>
      <c r="AG14" s="102"/>
      <c r="AH14" s="102"/>
      <c r="AI14" s="102"/>
      <c r="AJ14" s="102">
        <f t="shared" si="11"/>
        <v>0</v>
      </c>
      <c r="AK14" s="102"/>
      <c r="AL14" s="102"/>
      <c r="AM14" s="102"/>
      <c r="AN14" s="102">
        <f t="shared" si="12"/>
        <v>0</v>
      </c>
      <c r="AO14" s="102"/>
      <c r="AP14" s="102"/>
      <c r="AQ14" s="102"/>
      <c r="AR14" s="102">
        <f t="shared" si="16"/>
        <v>0</v>
      </c>
      <c r="AS14" s="102"/>
      <c r="AT14" s="97"/>
      <c r="AU14" s="102"/>
      <c r="AV14" s="102">
        <f t="shared" si="13"/>
        <v>0</v>
      </c>
      <c r="AW14" s="102"/>
      <c r="AX14" s="102"/>
      <c r="AY14" s="102"/>
      <c r="AZ14" s="102">
        <f t="shared" si="17"/>
        <v>0</v>
      </c>
      <c r="BA14" s="102"/>
      <c r="BB14" s="102"/>
      <c r="BC14" s="102"/>
      <c r="BD14" s="108"/>
      <c r="BE14" s="108"/>
      <c r="BF14" s="108"/>
      <c r="BG14" s="108"/>
    </row>
    <row r="15" ht="13.5" spans="1:59">
      <c r="A15" s="79" t="s">
        <v>30</v>
      </c>
      <c r="B15" s="97">
        <f t="shared" si="5"/>
        <v>0</v>
      </c>
      <c r="C15" s="97"/>
      <c r="D15" s="97"/>
      <c r="E15" s="97"/>
      <c r="F15" s="102">
        <f t="shared" si="18"/>
        <v>0</v>
      </c>
      <c r="G15" s="102"/>
      <c r="H15" s="102"/>
      <c r="I15" s="102"/>
      <c r="J15" s="102">
        <f t="shared" si="6"/>
        <v>0</v>
      </c>
      <c r="K15" s="102"/>
      <c r="L15" s="102"/>
      <c r="M15" s="102"/>
      <c r="N15" s="102">
        <f t="shared" si="14"/>
        <v>0</v>
      </c>
      <c r="O15" s="102">
        <f t="shared" si="15"/>
        <v>0</v>
      </c>
      <c r="P15" s="102">
        <v>0</v>
      </c>
      <c r="Q15" s="102">
        <v>0</v>
      </c>
      <c r="R15" s="102"/>
      <c r="S15" s="102"/>
      <c r="T15" s="102">
        <f t="shared" si="7"/>
        <v>0</v>
      </c>
      <c r="U15" s="102">
        <v>0</v>
      </c>
      <c r="V15" s="102">
        <v>0</v>
      </c>
      <c r="W15" s="102">
        <v>0</v>
      </c>
      <c r="X15" s="102">
        <f t="shared" si="8"/>
        <v>0</v>
      </c>
      <c r="Y15" s="102">
        <v>0</v>
      </c>
      <c r="Z15" s="102"/>
      <c r="AA15" s="102"/>
      <c r="AB15" s="102">
        <f t="shared" si="9"/>
        <v>0</v>
      </c>
      <c r="AC15" s="102">
        <v>0</v>
      </c>
      <c r="AD15" s="102"/>
      <c r="AE15" s="102"/>
      <c r="AF15" s="102">
        <f t="shared" si="10"/>
        <v>0</v>
      </c>
      <c r="AG15" s="102">
        <v>0</v>
      </c>
      <c r="AH15" s="102"/>
      <c r="AI15" s="102"/>
      <c r="AJ15" s="102">
        <f t="shared" si="11"/>
        <v>0</v>
      </c>
      <c r="AK15" s="102">
        <v>0</v>
      </c>
      <c r="AL15" s="102"/>
      <c r="AM15" s="102"/>
      <c r="AN15" s="102">
        <f t="shared" si="12"/>
        <v>0</v>
      </c>
      <c r="AO15" s="102">
        <v>0</v>
      </c>
      <c r="AP15" s="102"/>
      <c r="AQ15" s="102"/>
      <c r="AR15" s="102">
        <f t="shared" si="16"/>
        <v>0</v>
      </c>
      <c r="AS15" s="102"/>
      <c r="AT15" s="97"/>
      <c r="AU15" s="102"/>
      <c r="AV15" s="102">
        <f t="shared" si="13"/>
        <v>0</v>
      </c>
      <c r="AW15" s="102"/>
      <c r="AX15" s="102"/>
      <c r="AY15" s="102"/>
      <c r="AZ15" s="102">
        <f t="shared" si="17"/>
        <v>405</v>
      </c>
      <c r="BA15" s="102">
        <v>405</v>
      </c>
      <c r="BB15" s="102"/>
      <c r="BC15" s="102"/>
      <c r="BD15" s="108">
        <v>45</v>
      </c>
      <c r="BE15" s="108"/>
      <c r="BF15" s="108">
        <v>45</v>
      </c>
      <c r="BG15" s="108"/>
    </row>
    <row r="16" ht="13.5" spans="1:59">
      <c r="A16" s="79" t="s">
        <v>31</v>
      </c>
      <c r="B16" s="97">
        <f t="shared" si="5"/>
        <v>0</v>
      </c>
      <c r="C16" s="97"/>
      <c r="D16" s="97"/>
      <c r="E16" s="97"/>
      <c r="F16" s="102">
        <f t="shared" si="18"/>
        <v>0</v>
      </c>
      <c r="G16" s="102"/>
      <c r="H16" s="102"/>
      <c r="I16" s="102"/>
      <c r="J16" s="102">
        <f t="shared" si="6"/>
        <v>0</v>
      </c>
      <c r="K16" s="102"/>
      <c r="L16" s="102"/>
      <c r="M16" s="102"/>
      <c r="N16" s="102">
        <f t="shared" si="14"/>
        <v>0</v>
      </c>
      <c r="O16" s="102">
        <f t="shared" si="15"/>
        <v>0</v>
      </c>
      <c r="P16" s="102">
        <v>0</v>
      </c>
      <c r="Q16" s="102">
        <v>0</v>
      </c>
      <c r="R16" s="102"/>
      <c r="S16" s="102"/>
      <c r="T16" s="102">
        <f t="shared" si="7"/>
        <v>0</v>
      </c>
      <c r="U16" s="102"/>
      <c r="V16" s="102"/>
      <c r="W16" s="102"/>
      <c r="X16" s="102">
        <f t="shared" si="8"/>
        <v>0</v>
      </c>
      <c r="Y16" s="102">
        <v>0</v>
      </c>
      <c r="Z16" s="102"/>
      <c r="AA16" s="102"/>
      <c r="AB16" s="102">
        <f t="shared" si="9"/>
        <v>1904.79</v>
      </c>
      <c r="AC16" s="102">
        <v>1904.79</v>
      </c>
      <c r="AD16" s="102"/>
      <c r="AE16" s="102"/>
      <c r="AF16" s="102">
        <f t="shared" si="10"/>
        <v>0</v>
      </c>
      <c r="AG16" s="102">
        <v>0</v>
      </c>
      <c r="AH16" s="102"/>
      <c r="AI16" s="102"/>
      <c r="AJ16" s="102">
        <f t="shared" si="11"/>
        <v>0</v>
      </c>
      <c r="AK16" s="102">
        <v>0</v>
      </c>
      <c r="AL16" s="102"/>
      <c r="AM16" s="102"/>
      <c r="AN16" s="102">
        <f t="shared" si="12"/>
        <v>0</v>
      </c>
      <c r="AO16" s="102">
        <v>0</v>
      </c>
      <c r="AP16" s="102"/>
      <c r="AQ16" s="102"/>
      <c r="AR16" s="102">
        <f t="shared" si="16"/>
        <v>0</v>
      </c>
      <c r="AS16" s="102"/>
      <c r="AT16" s="97"/>
      <c r="AU16" s="102"/>
      <c r="AV16" s="102">
        <f t="shared" si="13"/>
        <v>86.62</v>
      </c>
      <c r="AW16" s="102">
        <v>122.44</v>
      </c>
      <c r="AX16" s="102">
        <v>-35.82</v>
      </c>
      <c r="AY16" s="102"/>
      <c r="AZ16" s="102">
        <f t="shared" si="17"/>
        <v>0</v>
      </c>
      <c r="BA16" s="102">
        <v>0</v>
      </c>
      <c r="BB16" s="102"/>
      <c r="BC16" s="102"/>
      <c r="BD16" s="108"/>
      <c r="BE16" s="108"/>
      <c r="BF16" s="108"/>
      <c r="BG16" s="108"/>
    </row>
    <row r="17" ht="13.5" spans="1:59">
      <c r="A17" s="79" t="s">
        <v>32</v>
      </c>
      <c r="B17" s="97">
        <f t="shared" si="5"/>
        <v>0</v>
      </c>
      <c r="C17" s="97"/>
      <c r="D17" s="97"/>
      <c r="E17" s="97"/>
      <c r="F17" s="102">
        <f t="shared" si="18"/>
        <v>0</v>
      </c>
      <c r="G17" s="102"/>
      <c r="H17" s="102"/>
      <c r="I17" s="102"/>
      <c r="J17" s="102">
        <f t="shared" si="6"/>
        <v>0</v>
      </c>
      <c r="K17" s="102"/>
      <c r="L17" s="102"/>
      <c r="M17" s="102"/>
      <c r="N17" s="102">
        <f t="shared" si="14"/>
        <v>0</v>
      </c>
      <c r="O17" s="102">
        <f t="shared" si="15"/>
        <v>0</v>
      </c>
      <c r="P17" s="102">
        <v>0</v>
      </c>
      <c r="Q17" s="102">
        <v>0</v>
      </c>
      <c r="R17" s="102"/>
      <c r="S17" s="102"/>
      <c r="T17" s="102">
        <f t="shared" si="7"/>
        <v>960</v>
      </c>
      <c r="U17" s="102">
        <v>960</v>
      </c>
      <c r="V17" s="102">
        <v>0</v>
      </c>
      <c r="W17" s="102">
        <v>0</v>
      </c>
      <c r="X17" s="102">
        <f t="shared" si="8"/>
        <v>0</v>
      </c>
      <c r="Y17" s="102">
        <v>0</v>
      </c>
      <c r="Z17" s="102"/>
      <c r="AA17" s="102"/>
      <c r="AB17" s="102">
        <f t="shared" si="9"/>
        <v>0</v>
      </c>
      <c r="AC17" s="102">
        <v>0</v>
      </c>
      <c r="AD17" s="102"/>
      <c r="AE17" s="102"/>
      <c r="AF17" s="102">
        <f t="shared" si="10"/>
        <v>0</v>
      </c>
      <c r="AG17" s="102">
        <v>0</v>
      </c>
      <c r="AH17" s="102"/>
      <c r="AI17" s="102"/>
      <c r="AJ17" s="102">
        <f t="shared" si="11"/>
        <v>0</v>
      </c>
      <c r="AK17" s="102">
        <v>0</v>
      </c>
      <c r="AL17" s="102"/>
      <c r="AM17" s="102"/>
      <c r="AN17" s="102">
        <f t="shared" si="12"/>
        <v>0</v>
      </c>
      <c r="AO17" s="102">
        <v>0</v>
      </c>
      <c r="AP17" s="102"/>
      <c r="AQ17" s="102"/>
      <c r="AR17" s="102">
        <f t="shared" si="16"/>
        <v>0</v>
      </c>
      <c r="AS17" s="102"/>
      <c r="AT17" s="97"/>
      <c r="AU17" s="102"/>
      <c r="AV17" s="102">
        <f t="shared" si="13"/>
        <v>0</v>
      </c>
      <c r="AW17" s="102"/>
      <c r="AX17" s="102"/>
      <c r="AY17" s="102"/>
      <c r="AZ17" s="102">
        <f t="shared" si="17"/>
        <v>0</v>
      </c>
      <c r="BA17" s="102">
        <v>0</v>
      </c>
      <c r="BB17" s="102"/>
      <c r="BC17" s="102"/>
      <c r="BD17" s="108"/>
      <c r="BE17" s="108"/>
      <c r="BF17" s="108"/>
      <c r="BG17" s="108"/>
    </row>
    <row r="18" ht="13.5" spans="1:59">
      <c r="A18" s="79" t="s">
        <v>33</v>
      </c>
      <c r="B18" s="97">
        <f t="shared" si="5"/>
        <v>0</v>
      </c>
      <c r="C18" s="97"/>
      <c r="D18" s="97"/>
      <c r="E18" s="97"/>
      <c r="F18" s="102">
        <f t="shared" si="18"/>
        <v>0</v>
      </c>
      <c r="G18" s="102"/>
      <c r="H18" s="102"/>
      <c r="I18" s="102"/>
      <c r="J18" s="102">
        <f t="shared" si="6"/>
        <v>0</v>
      </c>
      <c r="K18" s="102"/>
      <c r="L18" s="102"/>
      <c r="M18" s="102"/>
      <c r="N18" s="102">
        <f t="shared" si="14"/>
        <v>0</v>
      </c>
      <c r="O18" s="102">
        <f t="shared" si="15"/>
        <v>0</v>
      </c>
      <c r="P18" s="102">
        <v>0</v>
      </c>
      <c r="Q18" s="102">
        <v>0</v>
      </c>
      <c r="R18" s="102"/>
      <c r="S18" s="102"/>
      <c r="T18" s="102">
        <f t="shared" si="7"/>
        <v>80</v>
      </c>
      <c r="U18" s="102">
        <v>80</v>
      </c>
      <c r="V18" s="102">
        <v>0</v>
      </c>
      <c r="W18" s="102">
        <v>0</v>
      </c>
      <c r="X18" s="102">
        <f t="shared" si="8"/>
        <v>0</v>
      </c>
      <c r="Y18" s="102">
        <v>0</v>
      </c>
      <c r="Z18" s="102"/>
      <c r="AA18" s="102"/>
      <c r="AB18" s="102">
        <f t="shared" si="9"/>
        <v>0</v>
      </c>
      <c r="AC18" s="102">
        <v>0</v>
      </c>
      <c r="AD18" s="102"/>
      <c r="AE18" s="102"/>
      <c r="AF18" s="102">
        <f t="shared" si="10"/>
        <v>0</v>
      </c>
      <c r="AG18" s="102">
        <v>0</v>
      </c>
      <c r="AH18" s="102"/>
      <c r="AI18" s="102"/>
      <c r="AJ18" s="102">
        <f t="shared" si="11"/>
        <v>0</v>
      </c>
      <c r="AK18" s="102">
        <v>0</v>
      </c>
      <c r="AL18" s="102"/>
      <c r="AM18" s="102"/>
      <c r="AN18" s="102">
        <f t="shared" si="12"/>
        <v>0</v>
      </c>
      <c r="AO18" s="102">
        <v>0</v>
      </c>
      <c r="AP18" s="102"/>
      <c r="AQ18" s="102"/>
      <c r="AR18" s="102">
        <f t="shared" si="16"/>
        <v>0</v>
      </c>
      <c r="AS18" s="102"/>
      <c r="AT18" s="97"/>
      <c r="AU18" s="102"/>
      <c r="AV18" s="102">
        <f t="shared" si="13"/>
        <v>0</v>
      </c>
      <c r="AW18" s="102"/>
      <c r="AX18" s="102"/>
      <c r="AY18" s="102"/>
      <c r="AZ18" s="102">
        <f t="shared" si="17"/>
        <v>0</v>
      </c>
      <c r="BA18" s="102">
        <v>0</v>
      </c>
      <c r="BB18" s="102"/>
      <c r="BC18" s="102"/>
      <c r="BD18" s="108"/>
      <c r="BE18" s="108"/>
      <c r="BF18" s="108"/>
      <c r="BG18" s="108"/>
    </row>
    <row r="19" ht="13.5" spans="1:59">
      <c r="A19" s="79" t="s">
        <v>34</v>
      </c>
      <c r="B19" s="97">
        <f t="shared" si="5"/>
        <v>0</v>
      </c>
      <c r="C19" s="97"/>
      <c r="D19" s="97"/>
      <c r="E19" s="97"/>
      <c r="F19" s="102">
        <f t="shared" si="18"/>
        <v>0</v>
      </c>
      <c r="G19" s="102"/>
      <c r="H19" s="102"/>
      <c r="I19" s="102"/>
      <c r="J19" s="102">
        <f t="shared" si="6"/>
        <v>0</v>
      </c>
      <c r="K19" s="102"/>
      <c r="L19" s="102"/>
      <c r="M19" s="102"/>
      <c r="N19" s="102">
        <f t="shared" si="14"/>
        <v>0</v>
      </c>
      <c r="O19" s="102">
        <f t="shared" si="15"/>
        <v>0</v>
      </c>
      <c r="P19" s="102">
        <v>0</v>
      </c>
      <c r="Q19" s="102">
        <v>0</v>
      </c>
      <c r="R19" s="102"/>
      <c r="S19" s="102"/>
      <c r="T19" s="102">
        <f t="shared" si="7"/>
        <v>80</v>
      </c>
      <c r="U19" s="102">
        <v>80</v>
      </c>
      <c r="V19" s="102">
        <v>0</v>
      </c>
      <c r="W19" s="102">
        <v>0</v>
      </c>
      <c r="X19" s="102">
        <f t="shared" si="8"/>
        <v>0</v>
      </c>
      <c r="Y19" s="102">
        <v>0</v>
      </c>
      <c r="Z19" s="102"/>
      <c r="AA19" s="102"/>
      <c r="AB19" s="102">
        <f t="shared" si="9"/>
        <v>0</v>
      </c>
      <c r="AC19" s="102">
        <v>0</v>
      </c>
      <c r="AD19" s="102"/>
      <c r="AE19" s="102"/>
      <c r="AF19" s="102">
        <f t="shared" si="10"/>
        <v>0</v>
      </c>
      <c r="AG19" s="102">
        <v>0</v>
      </c>
      <c r="AH19" s="102"/>
      <c r="AI19" s="102"/>
      <c r="AJ19" s="102">
        <f t="shared" si="11"/>
        <v>0</v>
      </c>
      <c r="AK19" s="102">
        <v>0</v>
      </c>
      <c r="AL19" s="102"/>
      <c r="AM19" s="102"/>
      <c r="AN19" s="102">
        <f t="shared" si="12"/>
        <v>0</v>
      </c>
      <c r="AO19" s="102">
        <v>0</v>
      </c>
      <c r="AP19" s="102"/>
      <c r="AQ19" s="102"/>
      <c r="AR19" s="102">
        <f t="shared" si="16"/>
        <v>0</v>
      </c>
      <c r="AS19" s="102"/>
      <c r="AT19" s="97"/>
      <c r="AU19" s="102"/>
      <c r="AV19" s="102">
        <f t="shared" si="13"/>
        <v>0</v>
      </c>
      <c r="AW19" s="102"/>
      <c r="AX19" s="102"/>
      <c r="AY19" s="102"/>
      <c r="AZ19" s="102">
        <f t="shared" si="17"/>
        <v>0</v>
      </c>
      <c r="BA19" s="102">
        <v>0</v>
      </c>
      <c r="BB19" s="102"/>
      <c r="BC19" s="102"/>
      <c r="BD19" s="108"/>
      <c r="BE19" s="108"/>
      <c r="BF19" s="108"/>
      <c r="BG19" s="108"/>
    </row>
    <row r="20" ht="13.5" spans="1:59">
      <c r="A20" s="79" t="s">
        <v>35</v>
      </c>
      <c r="B20" s="97">
        <f t="shared" si="5"/>
        <v>0</v>
      </c>
      <c r="C20" s="97"/>
      <c r="D20" s="97"/>
      <c r="E20" s="97"/>
      <c r="F20" s="102">
        <f t="shared" si="18"/>
        <v>0</v>
      </c>
      <c r="G20" s="102"/>
      <c r="H20" s="102"/>
      <c r="I20" s="102"/>
      <c r="J20" s="102">
        <f t="shared" si="6"/>
        <v>0</v>
      </c>
      <c r="K20" s="102"/>
      <c r="L20" s="102"/>
      <c r="M20" s="102"/>
      <c r="N20" s="102">
        <f t="shared" si="14"/>
        <v>0</v>
      </c>
      <c r="O20" s="102">
        <f t="shared" si="15"/>
        <v>0</v>
      </c>
      <c r="P20" s="102">
        <v>0</v>
      </c>
      <c r="Q20" s="102">
        <v>0</v>
      </c>
      <c r="R20" s="102"/>
      <c r="S20" s="102"/>
      <c r="T20" s="102">
        <f t="shared" si="7"/>
        <v>80</v>
      </c>
      <c r="U20" s="102">
        <v>80</v>
      </c>
      <c r="V20" s="102">
        <v>0</v>
      </c>
      <c r="W20" s="102">
        <v>0</v>
      </c>
      <c r="X20" s="102">
        <f t="shared" si="8"/>
        <v>0</v>
      </c>
      <c r="Y20" s="102">
        <v>0</v>
      </c>
      <c r="Z20" s="102"/>
      <c r="AA20" s="102"/>
      <c r="AB20" s="102">
        <f t="shared" si="9"/>
        <v>0</v>
      </c>
      <c r="AC20" s="102">
        <v>0</v>
      </c>
      <c r="AD20" s="102"/>
      <c r="AE20" s="102"/>
      <c r="AF20" s="102">
        <f t="shared" si="10"/>
        <v>0</v>
      </c>
      <c r="AG20" s="102">
        <v>0</v>
      </c>
      <c r="AH20" s="102"/>
      <c r="AI20" s="102"/>
      <c r="AJ20" s="102">
        <f t="shared" si="11"/>
        <v>0</v>
      </c>
      <c r="AK20" s="102">
        <v>0</v>
      </c>
      <c r="AL20" s="102"/>
      <c r="AM20" s="102"/>
      <c r="AN20" s="102">
        <f t="shared" si="12"/>
        <v>0</v>
      </c>
      <c r="AO20" s="102">
        <v>0</v>
      </c>
      <c r="AP20" s="102"/>
      <c r="AQ20" s="102"/>
      <c r="AR20" s="102">
        <f t="shared" si="16"/>
        <v>0</v>
      </c>
      <c r="AS20" s="102"/>
      <c r="AT20" s="97"/>
      <c r="AU20" s="102"/>
      <c r="AV20" s="102">
        <f t="shared" si="13"/>
        <v>0</v>
      </c>
      <c r="AW20" s="102"/>
      <c r="AX20" s="102"/>
      <c r="AY20" s="102"/>
      <c r="AZ20" s="102">
        <f t="shared" si="17"/>
        <v>0</v>
      </c>
      <c r="BA20" s="102">
        <v>0</v>
      </c>
      <c r="BB20" s="102"/>
      <c r="BC20" s="102"/>
      <c r="BD20" s="108"/>
      <c r="BE20" s="108"/>
      <c r="BF20" s="108"/>
      <c r="BG20" s="108"/>
    </row>
    <row r="21" ht="13.5" spans="1:59">
      <c r="A21" s="79" t="s">
        <v>36</v>
      </c>
      <c r="B21" s="97">
        <f t="shared" si="5"/>
        <v>0</v>
      </c>
      <c r="C21" s="97"/>
      <c r="D21" s="97"/>
      <c r="E21" s="97"/>
      <c r="F21" s="102">
        <f t="shared" si="18"/>
        <v>0</v>
      </c>
      <c r="G21" s="102"/>
      <c r="H21" s="102"/>
      <c r="I21" s="102"/>
      <c r="J21" s="102">
        <f t="shared" si="6"/>
        <v>0</v>
      </c>
      <c r="K21" s="102"/>
      <c r="L21" s="102"/>
      <c r="M21" s="102"/>
      <c r="N21" s="102">
        <f t="shared" si="14"/>
        <v>0</v>
      </c>
      <c r="O21" s="102">
        <f t="shared" si="15"/>
        <v>0</v>
      </c>
      <c r="P21" s="102">
        <v>0</v>
      </c>
      <c r="Q21" s="102">
        <v>0</v>
      </c>
      <c r="R21" s="102"/>
      <c r="S21" s="102"/>
      <c r="T21" s="102">
        <f t="shared" si="7"/>
        <v>120</v>
      </c>
      <c r="U21" s="102">
        <v>120</v>
      </c>
      <c r="V21" s="102">
        <v>0</v>
      </c>
      <c r="W21" s="102">
        <v>0</v>
      </c>
      <c r="X21" s="102">
        <f t="shared" si="8"/>
        <v>0</v>
      </c>
      <c r="Y21" s="102">
        <v>0</v>
      </c>
      <c r="Z21" s="102"/>
      <c r="AA21" s="102"/>
      <c r="AB21" s="102">
        <f t="shared" si="9"/>
        <v>0</v>
      </c>
      <c r="AC21" s="102">
        <v>0</v>
      </c>
      <c r="AD21" s="102"/>
      <c r="AE21" s="102"/>
      <c r="AF21" s="102">
        <f t="shared" si="10"/>
        <v>0</v>
      </c>
      <c r="AG21" s="102">
        <v>0</v>
      </c>
      <c r="AH21" s="102"/>
      <c r="AI21" s="102"/>
      <c r="AJ21" s="102">
        <f t="shared" si="11"/>
        <v>0</v>
      </c>
      <c r="AK21" s="102">
        <v>0</v>
      </c>
      <c r="AL21" s="102"/>
      <c r="AM21" s="102"/>
      <c r="AN21" s="102">
        <f t="shared" si="12"/>
        <v>0</v>
      </c>
      <c r="AO21" s="102">
        <v>0</v>
      </c>
      <c r="AP21" s="102"/>
      <c r="AQ21" s="102"/>
      <c r="AR21" s="102">
        <f t="shared" si="16"/>
        <v>0</v>
      </c>
      <c r="AS21" s="102"/>
      <c r="AT21" s="97"/>
      <c r="AU21" s="102"/>
      <c r="AV21" s="102">
        <f t="shared" si="13"/>
        <v>0</v>
      </c>
      <c r="AW21" s="102"/>
      <c r="AX21" s="102"/>
      <c r="AY21" s="102"/>
      <c r="AZ21" s="102">
        <f t="shared" si="17"/>
        <v>0</v>
      </c>
      <c r="BA21" s="102">
        <v>0</v>
      </c>
      <c r="BB21" s="102"/>
      <c r="BC21" s="102"/>
      <c r="BD21" s="108"/>
      <c r="BE21" s="108"/>
      <c r="BF21" s="108"/>
      <c r="BG21" s="108"/>
    </row>
    <row r="22" ht="13.5" spans="1:59">
      <c r="A22" s="79" t="s">
        <v>37</v>
      </c>
      <c r="B22" s="97">
        <f t="shared" si="5"/>
        <v>0</v>
      </c>
      <c r="C22" s="97"/>
      <c r="D22" s="97"/>
      <c r="E22" s="97"/>
      <c r="F22" s="102">
        <f t="shared" si="18"/>
        <v>0</v>
      </c>
      <c r="G22" s="102"/>
      <c r="H22" s="102"/>
      <c r="I22" s="102"/>
      <c r="J22" s="102">
        <f t="shared" si="6"/>
        <v>0</v>
      </c>
      <c r="K22" s="102"/>
      <c r="L22" s="102"/>
      <c r="M22" s="102"/>
      <c r="N22" s="102">
        <f t="shared" si="14"/>
        <v>0</v>
      </c>
      <c r="O22" s="102">
        <f t="shared" si="15"/>
        <v>0</v>
      </c>
      <c r="P22" s="102">
        <v>0</v>
      </c>
      <c r="Q22" s="102">
        <v>0</v>
      </c>
      <c r="R22" s="102"/>
      <c r="S22" s="102"/>
      <c r="T22" s="102">
        <f t="shared" si="7"/>
        <v>270</v>
      </c>
      <c r="U22" s="102">
        <v>270</v>
      </c>
      <c r="V22" s="102">
        <v>0</v>
      </c>
      <c r="W22" s="102">
        <v>0</v>
      </c>
      <c r="X22" s="102">
        <f t="shared" si="8"/>
        <v>0</v>
      </c>
      <c r="Y22" s="102">
        <v>0</v>
      </c>
      <c r="Z22" s="102"/>
      <c r="AA22" s="102"/>
      <c r="AB22" s="102">
        <f t="shared" si="9"/>
        <v>0</v>
      </c>
      <c r="AC22" s="102">
        <v>0</v>
      </c>
      <c r="AD22" s="102"/>
      <c r="AE22" s="102"/>
      <c r="AF22" s="102">
        <f t="shared" si="10"/>
        <v>0</v>
      </c>
      <c r="AG22" s="102">
        <v>0</v>
      </c>
      <c r="AH22" s="102"/>
      <c r="AI22" s="102"/>
      <c r="AJ22" s="102">
        <f t="shared" si="11"/>
        <v>0</v>
      </c>
      <c r="AK22" s="102">
        <v>0</v>
      </c>
      <c r="AL22" s="102"/>
      <c r="AM22" s="102"/>
      <c r="AN22" s="102">
        <f t="shared" si="12"/>
        <v>0</v>
      </c>
      <c r="AO22" s="102">
        <v>0</v>
      </c>
      <c r="AP22" s="102"/>
      <c r="AQ22" s="102"/>
      <c r="AR22" s="102">
        <f t="shared" si="16"/>
        <v>0</v>
      </c>
      <c r="AS22" s="102"/>
      <c r="AT22" s="97"/>
      <c r="AU22" s="102"/>
      <c r="AV22" s="102">
        <f t="shared" si="13"/>
        <v>0</v>
      </c>
      <c r="AW22" s="102"/>
      <c r="AX22" s="102"/>
      <c r="AY22" s="102"/>
      <c r="AZ22" s="102">
        <f t="shared" si="17"/>
        <v>0</v>
      </c>
      <c r="BA22" s="102">
        <v>0</v>
      </c>
      <c r="BB22" s="102"/>
      <c r="BC22" s="102"/>
      <c r="BD22" s="108"/>
      <c r="BE22" s="108"/>
      <c r="BF22" s="108"/>
      <c r="BG22" s="108"/>
    </row>
    <row r="23" ht="13.5" spans="1:59">
      <c r="A23" s="79" t="s">
        <v>38</v>
      </c>
      <c r="B23" s="97">
        <f t="shared" si="5"/>
        <v>0</v>
      </c>
      <c r="C23" s="97"/>
      <c r="D23" s="97"/>
      <c r="E23" s="97"/>
      <c r="F23" s="102">
        <f t="shared" si="18"/>
        <v>0</v>
      </c>
      <c r="G23" s="102"/>
      <c r="H23" s="102"/>
      <c r="I23" s="102"/>
      <c r="J23" s="102">
        <f t="shared" si="6"/>
        <v>0</v>
      </c>
      <c r="K23" s="102"/>
      <c r="L23" s="102"/>
      <c r="M23" s="102"/>
      <c r="N23" s="102">
        <f t="shared" si="14"/>
        <v>0</v>
      </c>
      <c r="O23" s="102">
        <f t="shared" si="15"/>
        <v>0</v>
      </c>
      <c r="P23" s="102">
        <v>0</v>
      </c>
      <c r="Q23" s="102">
        <v>0</v>
      </c>
      <c r="R23" s="102"/>
      <c r="S23" s="102"/>
      <c r="T23" s="102">
        <f t="shared" si="7"/>
        <v>0</v>
      </c>
      <c r="U23" s="102"/>
      <c r="V23" s="102"/>
      <c r="W23" s="102"/>
      <c r="X23" s="102">
        <f t="shared" si="8"/>
        <v>0</v>
      </c>
      <c r="Y23" s="102">
        <v>0</v>
      </c>
      <c r="Z23" s="102"/>
      <c r="AA23" s="102"/>
      <c r="AB23" s="102">
        <f t="shared" si="9"/>
        <v>0</v>
      </c>
      <c r="AC23" s="102">
        <v>0</v>
      </c>
      <c r="AD23" s="102"/>
      <c r="AE23" s="102"/>
      <c r="AF23" s="102">
        <f t="shared" si="10"/>
        <v>50</v>
      </c>
      <c r="AG23" s="102">
        <v>50</v>
      </c>
      <c r="AH23" s="102"/>
      <c r="AI23" s="102"/>
      <c r="AJ23" s="102">
        <f t="shared" si="11"/>
        <v>0</v>
      </c>
      <c r="AK23" s="102">
        <v>0</v>
      </c>
      <c r="AL23" s="102"/>
      <c r="AM23" s="102"/>
      <c r="AN23" s="102">
        <f t="shared" si="12"/>
        <v>0</v>
      </c>
      <c r="AO23" s="102">
        <v>0</v>
      </c>
      <c r="AP23" s="102"/>
      <c r="AQ23" s="102"/>
      <c r="AR23" s="102">
        <f t="shared" si="16"/>
        <v>0</v>
      </c>
      <c r="AS23" s="102"/>
      <c r="AT23" s="97"/>
      <c r="AU23" s="102"/>
      <c r="AV23" s="102">
        <f t="shared" si="13"/>
        <v>0</v>
      </c>
      <c r="AW23" s="102"/>
      <c r="AX23" s="102"/>
      <c r="AY23" s="102"/>
      <c r="AZ23" s="102">
        <f t="shared" si="17"/>
        <v>0</v>
      </c>
      <c r="BA23" s="102">
        <v>0</v>
      </c>
      <c r="BB23" s="102"/>
      <c r="BC23" s="102"/>
      <c r="BD23" s="108"/>
      <c r="BE23" s="108"/>
      <c r="BF23" s="108"/>
      <c r="BG23" s="108"/>
    </row>
    <row r="24" ht="13.5" spans="1:59">
      <c r="A24" s="79" t="s">
        <v>39</v>
      </c>
      <c r="B24" s="97">
        <f t="shared" si="5"/>
        <v>0</v>
      </c>
      <c r="C24" s="97"/>
      <c r="D24" s="97"/>
      <c r="E24" s="97"/>
      <c r="F24" s="102">
        <f t="shared" si="18"/>
        <v>0</v>
      </c>
      <c r="G24" s="102"/>
      <c r="H24" s="102"/>
      <c r="I24" s="102"/>
      <c r="J24" s="102">
        <f t="shared" si="6"/>
        <v>0</v>
      </c>
      <c r="K24" s="102"/>
      <c r="L24" s="102"/>
      <c r="M24" s="102"/>
      <c r="N24" s="102">
        <f t="shared" si="14"/>
        <v>0</v>
      </c>
      <c r="O24" s="102">
        <f t="shared" si="15"/>
        <v>0</v>
      </c>
      <c r="P24" s="102">
        <v>0</v>
      </c>
      <c r="Q24" s="102">
        <v>0</v>
      </c>
      <c r="R24" s="102"/>
      <c r="S24" s="102"/>
      <c r="T24" s="102">
        <f t="shared" si="7"/>
        <v>240</v>
      </c>
      <c r="U24" s="102">
        <v>240</v>
      </c>
      <c r="V24" s="102">
        <v>0</v>
      </c>
      <c r="W24" s="102">
        <v>0</v>
      </c>
      <c r="X24" s="102">
        <f t="shared" si="8"/>
        <v>0</v>
      </c>
      <c r="Y24" s="102">
        <v>0</v>
      </c>
      <c r="Z24" s="102"/>
      <c r="AA24" s="102"/>
      <c r="AB24" s="102">
        <f t="shared" si="9"/>
        <v>0</v>
      </c>
      <c r="AC24" s="102">
        <v>0</v>
      </c>
      <c r="AD24" s="102"/>
      <c r="AE24" s="102"/>
      <c r="AF24" s="102">
        <f t="shared" si="10"/>
        <v>0</v>
      </c>
      <c r="AG24" s="102">
        <v>0</v>
      </c>
      <c r="AH24" s="102"/>
      <c r="AI24" s="102"/>
      <c r="AJ24" s="102">
        <f t="shared" si="11"/>
        <v>0</v>
      </c>
      <c r="AK24" s="102">
        <v>0</v>
      </c>
      <c r="AL24" s="102"/>
      <c r="AM24" s="102"/>
      <c r="AN24" s="102">
        <f t="shared" si="12"/>
        <v>0</v>
      </c>
      <c r="AO24" s="102">
        <v>0</v>
      </c>
      <c r="AP24" s="102"/>
      <c r="AQ24" s="102"/>
      <c r="AR24" s="102">
        <f t="shared" si="16"/>
        <v>0</v>
      </c>
      <c r="AS24" s="102"/>
      <c r="AT24" s="97"/>
      <c r="AU24" s="102"/>
      <c r="AV24" s="102">
        <f t="shared" si="13"/>
        <v>0</v>
      </c>
      <c r="AW24" s="102"/>
      <c r="AX24" s="102"/>
      <c r="AY24" s="102"/>
      <c r="AZ24" s="102">
        <f t="shared" si="17"/>
        <v>0</v>
      </c>
      <c r="BA24" s="102">
        <v>0</v>
      </c>
      <c r="BB24" s="102"/>
      <c r="BC24" s="102"/>
      <c r="BD24" s="108"/>
      <c r="BE24" s="108"/>
      <c r="BF24" s="108"/>
      <c r="BG24" s="108"/>
    </row>
    <row r="25" ht="13.5" spans="1:59">
      <c r="A25" s="78" t="s">
        <v>40</v>
      </c>
      <c r="B25" s="97">
        <f t="shared" ref="B25:N25" si="19">SUM(B26:B46)</f>
        <v>6751.65</v>
      </c>
      <c r="C25" s="97">
        <f t="shared" si="19"/>
        <v>6287.65</v>
      </c>
      <c r="D25" s="97">
        <f t="shared" si="19"/>
        <v>464</v>
      </c>
      <c r="E25" s="97">
        <f t="shared" si="19"/>
        <v>0</v>
      </c>
      <c r="F25" s="97">
        <f t="shared" si="19"/>
        <v>3646.75</v>
      </c>
      <c r="G25" s="97">
        <f t="shared" si="19"/>
        <v>3646.75</v>
      </c>
      <c r="H25" s="97">
        <f t="shared" si="19"/>
        <v>-1.77635683940025e-15</v>
      </c>
      <c r="I25" s="97">
        <f t="shared" si="19"/>
        <v>0</v>
      </c>
      <c r="J25" s="97">
        <f t="shared" si="19"/>
        <v>0</v>
      </c>
      <c r="K25" s="97">
        <f t="shared" si="19"/>
        <v>0</v>
      </c>
      <c r="L25" s="97">
        <f t="shared" si="19"/>
        <v>0</v>
      </c>
      <c r="M25" s="97">
        <f t="shared" si="19"/>
        <v>0</v>
      </c>
      <c r="N25" s="97">
        <f t="shared" si="19"/>
        <v>3678.36</v>
      </c>
      <c r="O25" s="97">
        <f t="shared" ref="O25:BG25" si="20">SUM(O26:O46)</f>
        <v>3678.36</v>
      </c>
      <c r="P25" s="97">
        <f t="shared" si="20"/>
        <v>1839.18</v>
      </c>
      <c r="Q25" s="97">
        <f t="shared" si="20"/>
        <v>1839.18</v>
      </c>
      <c r="R25" s="97">
        <f t="shared" si="20"/>
        <v>0</v>
      </c>
      <c r="S25" s="97">
        <f t="shared" si="20"/>
        <v>0</v>
      </c>
      <c r="T25" s="97">
        <f t="shared" si="20"/>
        <v>1215</v>
      </c>
      <c r="U25" s="97">
        <f t="shared" si="20"/>
        <v>1200</v>
      </c>
      <c r="V25" s="97">
        <f t="shared" si="20"/>
        <v>15</v>
      </c>
      <c r="W25" s="97">
        <f t="shared" si="20"/>
        <v>15</v>
      </c>
      <c r="X25" s="97">
        <f t="shared" si="20"/>
        <v>2448.02</v>
      </c>
      <c r="Y25" s="97">
        <f t="shared" si="20"/>
        <v>2448.02</v>
      </c>
      <c r="Z25" s="97">
        <f t="shared" si="20"/>
        <v>0</v>
      </c>
      <c r="AA25" s="97">
        <f t="shared" si="20"/>
        <v>0</v>
      </c>
      <c r="AB25" s="97">
        <f t="shared" si="20"/>
        <v>0</v>
      </c>
      <c r="AC25" s="97">
        <f t="shared" si="20"/>
        <v>0</v>
      </c>
      <c r="AD25" s="97">
        <f t="shared" si="20"/>
        <v>0</v>
      </c>
      <c r="AE25" s="97">
        <f t="shared" si="20"/>
        <v>0</v>
      </c>
      <c r="AF25" s="97">
        <f t="shared" si="20"/>
        <v>0</v>
      </c>
      <c r="AG25" s="97">
        <f t="shared" si="20"/>
        <v>0</v>
      </c>
      <c r="AH25" s="97">
        <f t="shared" si="20"/>
        <v>0</v>
      </c>
      <c r="AI25" s="97">
        <f t="shared" si="20"/>
        <v>0</v>
      </c>
      <c r="AJ25" s="97">
        <f t="shared" si="20"/>
        <v>0</v>
      </c>
      <c r="AK25" s="97">
        <f t="shared" si="20"/>
        <v>0</v>
      </c>
      <c r="AL25" s="97">
        <f t="shared" si="20"/>
        <v>0</v>
      </c>
      <c r="AM25" s="97">
        <f t="shared" si="20"/>
        <v>0</v>
      </c>
      <c r="AN25" s="97">
        <f t="shared" si="20"/>
        <v>0</v>
      </c>
      <c r="AO25" s="97">
        <f t="shared" si="20"/>
        <v>0</v>
      </c>
      <c r="AP25" s="97">
        <f t="shared" si="20"/>
        <v>0</v>
      </c>
      <c r="AQ25" s="97">
        <f t="shared" si="20"/>
        <v>0</v>
      </c>
      <c r="AR25" s="97">
        <f t="shared" si="20"/>
        <v>2910.24</v>
      </c>
      <c r="AS25" s="97">
        <f t="shared" si="20"/>
        <v>2438.34</v>
      </c>
      <c r="AT25" s="97">
        <f t="shared" si="20"/>
        <v>471.9</v>
      </c>
      <c r="AU25" s="97">
        <f t="shared" si="20"/>
        <v>0</v>
      </c>
      <c r="AV25" s="97">
        <f t="shared" si="20"/>
        <v>836.69</v>
      </c>
      <c r="AW25" s="97">
        <f t="shared" si="20"/>
        <v>999.48</v>
      </c>
      <c r="AX25" s="97">
        <f t="shared" si="20"/>
        <v>-162.79</v>
      </c>
      <c r="AY25" s="97">
        <f t="shared" si="20"/>
        <v>0</v>
      </c>
      <c r="AZ25" s="97">
        <f t="shared" si="20"/>
        <v>0</v>
      </c>
      <c r="BA25" s="97">
        <f t="shared" si="20"/>
        <v>0</v>
      </c>
      <c r="BB25" s="97">
        <f t="shared" si="20"/>
        <v>0</v>
      </c>
      <c r="BC25" s="97">
        <f t="shared" si="20"/>
        <v>0</v>
      </c>
      <c r="BD25" s="97">
        <f t="shared" si="20"/>
        <v>0</v>
      </c>
      <c r="BE25" s="97">
        <f t="shared" si="20"/>
        <v>0</v>
      </c>
      <c r="BF25" s="97">
        <f t="shared" si="20"/>
        <v>0</v>
      </c>
      <c r="BG25" s="97">
        <f t="shared" si="20"/>
        <v>0</v>
      </c>
    </row>
    <row r="26" ht="13.5" spans="1:59">
      <c r="A26" s="81" t="s">
        <v>41</v>
      </c>
      <c r="B26" s="97">
        <f t="shared" si="5"/>
        <v>333.3</v>
      </c>
      <c r="C26" s="99">
        <v>149.3</v>
      </c>
      <c r="D26" s="100">
        <v>184</v>
      </c>
      <c r="E26" s="103">
        <v>2</v>
      </c>
      <c r="F26" s="102">
        <f>G26+H26</f>
        <v>336.05</v>
      </c>
      <c r="G26" s="102">
        <v>332.05</v>
      </c>
      <c r="H26" s="102">
        <v>4</v>
      </c>
      <c r="I26" s="102">
        <v>4</v>
      </c>
      <c r="J26" s="102">
        <f t="shared" si="6"/>
        <v>0</v>
      </c>
      <c r="K26" s="102"/>
      <c r="L26" s="102"/>
      <c r="M26" s="102"/>
      <c r="N26" s="102">
        <f t="shared" si="14"/>
        <v>1426.8</v>
      </c>
      <c r="O26" s="102">
        <f>P26+Q26</f>
        <v>1426.8</v>
      </c>
      <c r="P26" s="102">
        <v>713.4</v>
      </c>
      <c r="Q26" s="102">
        <v>713.4</v>
      </c>
      <c r="R26" s="102">
        <v>0</v>
      </c>
      <c r="S26" s="102">
        <v>1</v>
      </c>
      <c r="T26" s="102">
        <f t="shared" si="7"/>
        <v>0</v>
      </c>
      <c r="U26" s="102">
        <v>0</v>
      </c>
      <c r="V26" s="102">
        <v>0</v>
      </c>
      <c r="W26" s="102">
        <v>0</v>
      </c>
      <c r="X26" s="102">
        <f t="shared" si="8"/>
        <v>821.49</v>
      </c>
      <c r="Y26" s="102">
        <v>821.49</v>
      </c>
      <c r="Z26" s="102"/>
      <c r="AA26" s="102"/>
      <c r="AB26" s="102">
        <f t="shared" si="9"/>
        <v>0</v>
      </c>
      <c r="AC26" s="102">
        <v>0</v>
      </c>
      <c r="AD26" s="102"/>
      <c r="AE26" s="102"/>
      <c r="AF26" s="102">
        <f t="shared" si="10"/>
        <v>0</v>
      </c>
      <c r="AG26" s="102">
        <v>0</v>
      </c>
      <c r="AH26" s="102"/>
      <c r="AI26" s="102"/>
      <c r="AJ26" s="102">
        <f t="shared" si="11"/>
        <v>0</v>
      </c>
      <c r="AK26" s="102">
        <v>0</v>
      </c>
      <c r="AL26" s="102"/>
      <c r="AM26" s="102"/>
      <c r="AN26" s="102">
        <f t="shared" si="12"/>
        <v>0</v>
      </c>
      <c r="AO26" s="102">
        <v>0</v>
      </c>
      <c r="AP26" s="102"/>
      <c r="AQ26" s="102"/>
      <c r="AR26" s="102">
        <f t="shared" si="16"/>
        <v>943.73</v>
      </c>
      <c r="AS26" s="102">
        <v>670.68</v>
      </c>
      <c r="AT26" s="97">
        <v>273.05</v>
      </c>
      <c r="AU26" s="102"/>
      <c r="AV26" s="102">
        <f t="shared" si="13"/>
        <v>0</v>
      </c>
      <c r="AW26" s="102">
        <v>0</v>
      </c>
      <c r="AX26" s="102">
        <v>0</v>
      </c>
      <c r="AY26" s="102"/>
      <c r="AZ26" s="102">
        <f t="shared" si="17"/>
        <v>0</v>
      </c>
      <c r="BA26" s="102">
        <v>0</v>
      </c>
      <c r="BB26" s="102"/>
      <c r="BC26" s="102"/>
      <c r="BD26" s="108"/>
      <c r="BE26" s="108"/>
      <c r="BF26" s="108"/>
      <c r="BG26" s="108"/>
    </row>
    <row r="27" ht="13.5" spans="1:59">
      <c r="A27" s="81" t="s">
        <v>42</v>
      </c>
      <c r="B27" s="97">
        <f t="shared" si="5"/>
        <v>56.7</v>
      </c>
      <c r="C27" s="99">
        <v>40.7</v>
      </c>
      <c r="D27" s="100">
        <v>16</v>
      </c>
      <c r="E27" s="103">
        <v>1</v>
      </c>
      <c r="F27" s="102">
        <f t="shared" ref="F27:F46" si="21">G27+H27</f>
        <v>97.18</v>
      </c>
      <c r="G27" s="102">
        <v>84.59</v>
      </c>
      <c r="H27" s="102">
        <v>12.59</v>
      </c>
      <c r="I27" s="102">
        <v>1</v>
      </c>
      <c r="J27" s="102">
        <f t="shared" si="6"/>
        <v>0</v>
      </c>
      <c r="K27" s="102"/>
      <c r="L27" s="102"/>
      <c r="M27" s="102"/>
      <c r="N27" s="102">
        <f t="shared" si="14"/>
        <v>111.36</v>
      </c>
      <c r="O27" s="102">
        <f t="shared" ref="O27:O46" si="22">P27+Q27</f>
        <v>111.36</v>
      </c>
      <c r="P27" s="102">
        <v>55.68</v>
      </c>
      <c r="Q27" s="102">
        <v>55.68</v>
      </c>
      <c r="R27" s="102">
        <v>0</v>
      </c>
      <c r="S27" s="102">
        <v>1</v>
      </c>
      <c r="T27" s="102">
        <f t="shared" si="7"/>
        <v>200</v>
      </c>
      <c r="U27" s="102">
        <v>200</v>
      </c>
      <c r="V27" s="102">
        <v>0</v>
      </c>
      <c r="W27" s="102">
        <v>0</v>
      </c>
      <c r="X27" s="102">
        <f t="shared" si="8"/>
        <v>75</v>
      </c>
      <c r="Y27" s="102">
        <v>75</v>
      </c>
      <c r="Z27" s="102"/>
      <c r="AA27" s="102"/>
      <c r="AB27" s="102">
        <f t="shared" si="9"/>
        <v>0</v>
      </c>
      <c r="AC27" s="102">
        <v>0</v>
      </c>
      <c r="AD27" s="102"/>
      <c r="AE27" s="102"/>
      <c r="AF27" s="102">
        <f t="shared" si="10"/>
        <v>0</v>
      </c>
      <c r="AG27" s="102">
        <v>0</v>
      </c>
      <c r="AH27" s="102"/>
      <c r="AI27" s="102"/>
      <c r="AJ27" s="102">
        <f t="shared" si="11"/>
        <v>0</v>
      </c>
      <c r="AK27" s="102">
        <v>0</v>
      </c>
      <c r="AL27" s="102"/>
      <c r="AM27" s="102"/>
      <c r="AN27" s="102">
        <f t="shared" si="12"/>
        <v>0</v>
      </c>
      <c r="AO27" s="102">
        <v>0</v>
      </c>
      <c r="AP27" s="102"/>
      <c r="AQ27" s="102"/>
      <c r="AR27" s="102">
        <f t="shared" si="16"/>
        <v>58.65</v>
      </c>
      <c r="AS27" s="102">
        <v>58.32</v>
      </c>
      <c r="AT27" s="97">
        <v>0.33</v>
      </c>
      <c r="AU27" s="102"/>
      <c r="AV27" s="102">
        <f t="shared" si="13"/>
        <v>0</v>
      </c>
      <c r="AW27" s="102">
        <v>0</v>
      </c>
      <c r="AX27" s="102">
        <v>0</v>
      </c>
      <c r="AY27" s="102"/>
      <c r="AZ27" s="102">
        <f t="shared" si="17"/>
        <v>0</v>
      </c>
      <c r="BA27" s="102">
        <v>0</v>
      </c>
      <c r="BB27" s="102"/>
      <c r="BC27" s="102"/>
      <c r="BD27" s="108"/>
      <c r="BE27" s="108"/>
      <c r="BF27" s="108"/>
      <c r="BG27" s="108"/>
    </row>
    <row r="28" ht="13.5" spans="1:59">
      <c r="A28" s="81" t="s">
        <v>43</v>
      </c>
      <c r="B28" s="97">
        <f t="shared" si="5"/>
        <v>76</v>
      </c>
      <c r="C28" s="99">
        <v>32</v>
      </c>
      <c r="D28" s="100">
        <v>44</v>
      </c>
      <c r="E28" s="103">
        <v>0</v>
      </c>
      <c r="F28" s="102">
        <f t="shared" si="21"/>
        <v>144.68</v>
      </c>
      <c r="G28" s="102">
        <v>144.57</v>
      </c>
      <c r="H28" s="102">
        <v>0.11</v>
      </c>
      <c r="I28" s="102" t="s">
        <v>137</v>
      </c>
      <c r="J28" s="102">
        <f t="shared" si="6"/>
        <v>0</v>
      </c>
      <c r="K28" s="102"/>
      <c r="L28" s="102"/>
      <c r="M28" s="102"/>
      <c r="N28" s="102">
        <f t="shared" si="14"/>
        <v>205.32</v>
      </c>
      <c r="O28" s="102">
        <f t="shared" si="22"/>
        <v>205.32</v>
      </c>
      <c r="P28" s="102">
        <v>102.66</v>
      </c>
      <c r="Q28" s="102">
        <v>102.66</v>
      </c>
      <c r="R28" s="102">
        <v>0</v>
      </c>
      <c r="S28" s="102">
        <v>0</v>
      </c>
      <c r="T28" s="102">
        <f t="shared" si="7"/>
        <v>150</v>
      </c>
      <c r="U28" s="102">
        <v>150</v>
      </c>
      <c r="V28" s="102">
        <v>0</v>
      </c>
      <c r="W28" s="102">
        <v>0</v>
      </c>
      <c r="X28" s="102">
        <f t="shared" si="8"/>
        <v>113</v>
      </c>
      <c r="Y28" s="102">
        <v>113</v>
      </c>
      <c r="Z28" s="102"/>
      <c r="AA28" s="102"/>
      <c r="AB28" s="102">
        <f t="shared" si="9"/>
        <v>0</v>
      </c>
      <c r="AC28" s="102">
        <v>0</v>
      </c>
      <c r="AD28" s="102"/>
      <c r="AE28" s="102"/>
      <c r="AF28" s="102">
        <f t="shared" si="10"/>
        <v>0</v>
      </c>
      <c r="AG28" s="102">
        <v>0</v>
      </c>
      <c r="AH28" s="102"/>
      <c r="AI28" s="102"/>
      <c r="AJ28" s="102">
        <f t="shared" si="11"/>
        <v>0</v>
      </c>
      <c r="AK28" s="102">
        <v>0</v>
      </c>
      <c r="AL28" s="102"/>
      <c r="AM28" s="102"/>
      <c r="AN28" s="102">
        <f t="shared" si="12"/>
        <v>0</v>
      </c>
      <c r="AO28" s="102">
        <v>0</v>
      </c>
      <c r="AP28" s="102"/>
      <c r="AQ28" s="102"/>
      <c r="AR28" s="102">
        <f t="shared" si="16"/>
        <v>128.53</v>
      </c>
      <c r="AS28" s="102">
        <v>97.2</v>
      </c>
      <c r="AT28" s="97">
        <v>31.33</v>
      </c>
      <c r="AU28" s="102"/>
      <c r="AV28" s="102">
        <f t="shared" si="13"/>
        <v>2.17</v>
      </c>
      <c r="AW28" s="102">
        <v>2.85</v>
      </c>
      <c r="AX28" s="102">
        <v>-0.68</v>
      </c>
      <c r="AY28" s="102"/>
      <c r="AZ28" s="102">
        <f t="shared" si="17"/>
        <v>0</v>
      </c>
      <c r="BA28" s="102">
        <v>0</v>
      </c>
      <c r="BB28" s="102"/>
      <c r="BC28" s="102"/>
      <c r="BD28" s="108"/>
      <c r="BE28" s="108"/>
      <c r="BF28" s="108"/>
      <c r="BG28" s="108"/>
    </row>
    <row r="29" ht="13.5" spans="1:59">
      <c r="A29" s="81" t="s">
        <v>44</v>
      </c>
      <c r="B29" s="97">
        <f t="shared" si="5"/>
        <v>65</v>
      </c>
      <c r="C29" s="99">
        <v>33</v>
      </c>
      <c r="D29" s="100">
        <v>32</v>
      </c>
      <c r="E29" s="103">
        <v>0</v>
      </c>
      <c r="F29" s="102">
        <f t="shared" si="21"/>
        <v>216.07</v>
      </c>
      <c r="G29" s="102">
        <v>225.4</v>
      </c>
      <c r="H29" s="102">
        <v>-9.33</v>
      </c>
      <c r="I29" s="102">
        <v>3</v>
      </c>
      <c r="J29" s="102">
        <f t="shared" si="6"/>
        <v>0</v>
      </c>
      <c r="K29" s="102"/>
      <c r="L29" s="102"/>
      <c r="M29" s="102"/>
      <c r="N29" s="102">
        <f t="shared" si="14"/>
        <v>132.24</v>
      </c>
      <c r="O29" s="102">
        <f t="shared" si="22"/>
        <v>132.24</v>
      </c>
      <c r="P29" s="102">
        <v>66.12</v>
      </c>
      <c r="Q29" s="102">
        <v>66.12</v>
      </c>
      <c r="R29" s="102">
        <v>0</v>
      </c>
      <c r="S29" s="102">
        <v>0</v>
      </c>
      <c r="T29" s="102">
        <f t="shared" si="7"/>
        <v>0</v>
      </c>
      <c r="U29" s="102">
        <v>0</v>
      </c>
      <c r="V29" s="102">
        <v>0</v>
      </c>
      <c r="W29" s="102">
        <v>0</v>
      </c>
      <c r="X29" s="102">
        <f t="shared" si="8"/>
        <v>115.5</v>
      </c>
      <c r="Y29" s="102">
        <v>115.5</v>
      </c>
      <c r="Z29" s="102"/>
      <c r="AA29" s="102"/>
      <c r="AB29" s="102">
        <f t="shared" si="9"/>
        <v>0</v>
      </c>
      <c r="AC29" s="102">
        <v>0</v>
      </c>
      <c r="AD29" s="102"/>
      <c r="AE29" s="102"/>
      <c r="AF29" s="102">
        <f t="shared" si="10"/>
        <v>0</v>
      </c>
      <c r="AG29" s="102">
        <v>0</v>
      </c>
      <c r="AH29" s="102"/>
      <c r="AI29" s="102"/>
      <c r="AJ29" s="102">
        <f t="shared" si="11"/>
        <v>0</v>
      </c>
      <c r="AK29" s="102">
        <v>0</v>
      </c>
      <c r="AL29" s="102"/>
      <c r="AM29" s="102"/>
      <c r="AN29" s="102">
        <f t="shared" si="12"/>
        <v>0</v>
      </c>
      <c r="AO29" s="102">
        <v>0</v>
      </c>
      <c r="AP29" s="102"/>
      <c r="AQ29" s="102"/>
      <c r="AR29" s="102">
        <f t="shared" si="16"/>
        <v>68.67</v>
      </c>
      <c r="AS29" s="102">
        <v>57.24</v>
      </c>
      <c r="AT29" s="97">
        <v>11.43</v>
      </c>
      <c r="AU29" s="102"/>
      <c r="AV29" s="102">
        <f t="shared" si="13"/>
        <v>0</v>
      </c>
      <c r="AW29" s="102">
        <v>0</v>
      </c>
      <c r="AX29" s="102">
        <v>0</v>
      </c>
      <c r="AY29" s="102"/>
      <c r="AZ29" s="102">
        <f t="shared" ref="AZ29:AZ60" si="23">BA29+BB29</f>
        <v>0</v>
      </c>
      <c r="BA29" s="102">
        <v>0</v>
      </c>
      <c r="BB29" s="102"/>
      <c r="BC29" s="102"/>
      <c r="BD29" s="108"/>
      <c r="BE29" s="108"/>
      <c r="BF29" s="108"/>
      <c r="BG29" s="108"/>
    </row>
    <row r="30" ht="13.5" spans="1:59">
      <c r="A30" s="81" t="s">
        <v>45</v>
      </c>
      <c r="B30" s="97">
        <f t="shared" si="5"/>
        <v>33.18</v>
      </c>
      <c r="C30" s="99">
        <v>33.18</v>
      </c>
      <c r="D30" s="100">
        <v>0</v>
      </c>
      <c r="E30" s="103">
        <v>0</v>
      </c>
      <c r="F30" s="102">
        <f t="shared" si="21"/>
        <v>111.53</v>
      </c>
      <c r="G30" s="102">
        <v>116.12</v>
      </c>
      <c r="H30" s="102">
        <v>-4.59</v>
      </c>
      <c r="I30" s="102">
        <v>-1</v>
      </c>
      <c r="J30" s="102">
        <f t="shared" si="6"/>
        <v>0</v>
      </c>
      <c r="K30" s="102"/>
      <c r="L30" s="102"/>
      <c r="M30" s="102"/>
      <c r="N30" s="102">
        <f t="shared" si="14"/>
        <v>52.2</v>
      </c>
      <c r="O30" s="102">
        <f t="shared" si="22"/>
        <v>52.2</v>
      </c>
      <c r="P30" s="102">
        <v>26.1</v>
      </c>
      <c r="Q30" s="102">
        <v>26.1</v>
      </c>
      <c r="R30" s="102">
        <v>0</v>
      </c>
      <c r="S30" s="102">
        <v>0</v>
      </c>
      <c r="T30" s="102">
        <f t="shared" si="7"/>
        <v>85</v>
      </c>
      <c r="U30" s="102">
        <v>80</v>
      </c>
      <c r="V30" s="102">
        <v>5</v>
      </c>
      <c r="W30" s="102">
        <v>5</v>
      </c>
      <c r="X30" s="102">
        <f t="shared" si="8"/>
        <v>28.5</v>
      </c>
      <c r="Y30" s="102">
        <v>28.5</v>
      </c>
      <c r="Z30" s="102"/>
      <c r="AA30" s="102"/>
      <c r="AB30" s="102">
        <f t="shared" si="9"/>
        <v>0</v>
      </c>
      <c r="AC30" s="102">
        <v>0</v>
      </c>
      <c r="AD30" s="102"/>
      <c r="AE30" s="102"/>
      <c r="AF30" s="102">
        <f t="shared" si="10"/>
        <v>0</v>
      </c>
      <c r="AG30" s="102">
        <v>0</v>
      </c>
      <c r="AH30" s="102"/>
      <c r="AI30" s="102"/>
      <c r="AJ30" s="102">
        <f t="shared" si="11"/>
        <v>0</v>
      </c>
      <c r="AK30" s="102">
        <v>0</v>
      </c>
      <c r="AL30" s="102"/>
      <c r="AM30" s="102"/>
      <c r="AN30" s="102">
        <f t="shared" si="12"/>
        <v>0</v>
      </c>
      <c r="AO30" s="102">
        <v>0</v>
      </c>
      <c r="AP30" s="102"/>
      <c r="AQ30" s="102"/>
      <c r="AR30" s="102">
        <f t="shared" si="16"/>
        <v>32.56</v>
      </c>
      <c r="AS30" s="102">
        <v>30.76</v>
      </c>
      <c r="AT30" s="97">
        <v>1.8</v>
      </c>
      <c r="AU30" s="102"/>
      <c r="AV30" s="102">
        <f t="shared" si="13"/>
        <v>0</v>
      </c>
      <c r="AW30" s="102">
        <v>0</v>
      </c>
      <c r="AX30" s="102">
        <v>0</v>
      </c>
      <c r="AY30" s="102"/>
      <c r="AZ30" s="102">
        <f t="shared" si="23"/>
        <v>0</v>
      </c>
      <c r="BA30" s="102">
        <v>0</v>
      </c>
      <c r="BB30" s="102"/>
      <c r="BC30" s="102"/>
      <c r="BD30" s="108"/>
      <c r="BE30" s="108"/>
      <c r="BF30" s="108"/>
      <c r="BG30" s="108"/>
    </row>
    <row r="31" ht="13.5" spans="1:59">
      <c r="A31" s="81" t="s">
        <v>46</v>
      </c>
      <c r="B31" s="97">
        <f t="shared" si="5"/>
        <v>29.5</v>
      </c>
      <c r="C31" s="99">
        <v>29.5</v>
      </c>
      <c r="D31" s="100">
        <v>0</v>
      </c>
      <c r="E31" s="103">
        <v>-1</v>
      </c>
      <c r="F31" s="102">
        <f t="shared" si="21"/>
        <v>188.87</v>
      </c>
      <c r="G31" s="102">
        <v>183.65</v>
      </c>
      <c r="H31" s="102">
        <v>5.22</v>
      </c>
      <c r="I31" s="102">
        <v>1</v>
      </c>
      <c r="J31" s="102">
        <f t="shared" si="6"/>
        <v>0</v>
      </c>
      <c r="K31" s="102"/>
      <c r="L31" s="102"/>
      <c r="M31" s="102"/>
      <c r="N31" s="102">
        <f t="shared" si="14"/>
        <v>128.76</v>
      </c>
      <c r="O31" s="102">
        <f t="shared" si="22"/>
        <v>128.76</v>
      </c>
      <c r="P31" s="102">
        <v>64.38</v>
      </c>
      <c r="Q31" s="102">
        <v>64.38</v>
      </c>
      <c r="R31" s="102">
        <v>0</v>
      </c>
      <c r="S31" s="102">
        <v>0</v>
      </c>
      <c r="T31" s="102">
        <f t="shared" si="7"/>
        <v>0</v>
      </c>
      <c r="U31" s="102">
        <v>0</v>
      </c>
      <c r="V31" s="102">
        <v>0</v>
      </c>
      <c r="W31" s="102">
        <v>0</v>
      </c>
      <c r="X31" s="102">
        <f t="shared" si="8"/>
        <v>113.5</v>
      </c>
      <c r="Y31" s="102">
        <v>113.5</v>
      </c>
      <c r="Z31" s="102"/>
      <c r="AA31" s="102"/>
      <c r="AB31" s="102">
        <f t="shared" si="9"/>
        <v>0</v>
      </c>
      <c r="AC31" s="102">
        <v>0</v>
      </c>
      <c r="AD31" s="102"/>
      <c r="AE31" s="102"/>
      <c r="AF31" s="102">
        <f t="shared" si="10"/>
        <v>0</v>
      </c>
      <c r="AG31" s="102">
        <v>0</v>
      </c>
      <c r="AH31" s="102"/>
      <c r="AI31" s="102"/>
      <c r="AJ31" s="102">
        <f t="shared" si="11"/>
        <v>0</v>
      </c>
      <c r="AK31" s="102">
        <v>0</v>
      </c>
      <c r="AL31" s="102"/>
      <c r="AM31" s="102"/>
      <c r="AN31" s="102">
        <f t="shared" si="12"/>
        <v>0</v>
      </c>
      <c r="AO31" s="102">
        <v>0</v>
      </c>
      <c r="AP31" s="102"/>
      <c r="AQ31" s="102"/>
      <c r="AR31" s="102">
        <f t="shared" si="16"/>
        <v>63.87</v>
      </c>
      <c r="AS31" s="102">
        <v>50.12</v>
      </c>
      <c r="AT31" s="97">
        <v>13.75</v>
      </c>
      <c r="AU31" s="102"/>
      <c r="AV31" s="102">
        <f t="shared" si="13"/>
        <v>21.14</v>
      </c>
      <c r="AW31" s="102">
        <v>29.5</v>
      </c>
      <c r="AX31" s="102">
        <v>-8.36</v>
      </c>
      <c r="AY31" s="102"/>
      <c r="AZ31" s="102">
        <f t="shared" si="23"/>
        <v>0</v>
      </c>
      <c r="BA31" s="102">
        <v>0</v>
      </c>
      <c r="BB31" s="102"/>
      <c r="BC31" s="102"/>
      <c r="BD31" s="108"/>
      <c r="BE31" s="108"/>
      <c r="BF31" s="108"/>
      <c r="BG31" s="108"/>
    </row>
    <row r="32" ht="13.5" spans="1:59">
      <c r="A32" s="81" t="s">
        <v>47</v>
      </c>
      <c r="B32" s="97">
        <f t="shared" si="5"/>
        <v>40</v>
      </c>
      <c r="C32" s="99">
        <v>40</v>
      </c>
      <c r="D32" s="100">
        <v>0</v>
      </c>
      <c r="E32" s="103">
        <v>1</v>
      </c>
      <c r="F32" s="102">
        <f t="shared" si="21"/>
        <v>420.45</v>
      </c>
      <c r="G32" s="102">
        <v>422.45</v>
      </c>
      <c r="H32" s="102">
        <v>-2</v>
      </c>
      <c r="I32" s="102">
        <v>-2</v>
      </c>
      <c r="J32" s="102">
        <f t="shared" si="6"/>
        <v>0</v>
      </c>
      <c r="K32" s="102"/>
      <c r="L32" s="102"/>
      <c r="M32" s="102"/>
      <c r="N32" s="102">
        <f t="shared" si="14"/>
        <v>97.44</v>
      </c>
      <c r="O32" s="102">
        <f t="shared" si="22"/>
        <v>97.44</v>
      </c>
      <c r="P32" s="102">
        <v>48.72</v>
      </c>
      <c r="Q32" s="102">
        <v>48.72</v>
      </c>
      <c r="R32" s="102">
        <v>0</v>
      </c>
      <c r="S32" s="102">
        <v>0</v>
      </c>
      <c r="T32" s="102">
        <f t="shared" si="7"/>
        <v>150</v>
      </c>
      <c r="U32" s="102">
        <v>150</v>
      </c>
      <c r="V32" s="102">
        <v>0</v>
      </c>
      <c r="W32" s="102">
        <v>0</v>
      </c>
      <c r="X32" s="102">
        <f t="shared" si="8"/>
        <v>36.5</v>
      </c>
      <c r="Y32" s="102">
        <v>36.5</v>
      </c>
      <c r="Z32" s="102"/>
      <c r="AA32" s="102"/>
      <c r="AB32" s="102">
        <f t="shared" si="9"/>
        <v>0</v>
      </c>
      <c r="AC32" s="102">
        <v>0</v>
      </c>
      <c r="AD32" s="102"/>
      <c r="AE32" s="102"/>
      <c r="AF32" s="102">
        <f t="shared" si="10"/>
        <v>0</v>
      </c>
      <c r="AG32" s="102">
        <v>0</v>
      </c>
      <c r="AH32" s="102"/>
      <c r="AI32" s="102"/>
      <c r="AJ32" s="102">
        <f t="shared" si="11"/>
        <v>0</v>
      </c>
      <c r="AK32" s="102">
        <v>0</v>
      </c>
      <c r="AL32" s="102"/>
      <c r="AM32" s="102"/>
      <c r="AN32" s="102">
        <f t="shared" si="12"/>
        <v>0</v>
      </c>
      <c r="AO32" s="102">
        <v>0</v>
      </c>
      <c r="AP32" s="102"/>
      <c r="AQ32" s="102"/>
      <c r="AR32" s="102">
        <f t="shared" si="16"/>
        <v>66.38</v>
      </c>
      <c r="AS32" s="102">
        <v>59.46</v>
      </c>
      <c r="AT32" s="97">
        <v>6.92</v>
      </c>
      <c r="AU32" s="102"/>
      <c r="AV32" s="102">
        <f t="shared" si="13"/>
        <v>43.19</v>
      </c>
      <c r="AW32" s="102">
        <v>54.64</v>
      </c>
      <c r="AX32" s="102">
        <v>-11.45</v>
      </c>
      <c r="AY32" s="102"/>
      <c r="AZ32" s="102">
        <f t="shared" si="23"/>
        <v>0</v>
      </c>
      <c r="BA32" s="102">
        <v>0</v>
      </c>
      <c r="BB32" s="102"/>
      <c r="BC32" s="102"/>
      <c r="BD32" s="108"/>
      <c r="BE32" s="108"/>
      <c r="BF32" s="108"/>
      <c r="BG32" s="108"/>
    </row>
    <row r="33" ht="13.5" spans="1:59">
      <c r="A33" s="81" t="s">
        <v>48</v>
      </c>
      <c r="B33" s="97">
        <f t="shared" si="5"/>
        <v>55.5</v>
      </c>
      <c r="C33" s="99">
        <v>19.5</v>
      </c>
      <c r="D33" s="100">
        <v>36</v>
      </c>
      <c r="E33" s="103">
        <v>0</v>
      </c>
      <c r="F33" s="102">
        <f t="shared" si="21"/>
        <v>78.99</v>
      </c>
      <c r="G33" s="102">
        <v>78.99</v>
      </c>
      <c r="H33" s="102" t="s">
        <v>137</v>
      </c>
      <c r="I33" s="102" t="s">
        <v>137</v>
      </c>
      <c r="J33" s="102">
        <f t="shared" si="6"/>
        <v>0</v>
      </c>
      <c r="K33" s="102"/>
      <c r="L33" s="102"/>
      <c r="M33" s="102"/>
      <c r="N33" s="102">
        <f t="shared" si="14"/>
        <v>83.52</v>
      </c>
      <c r="O33" s="102">
        <f t="shared" si="22"/>
        <v>83.52</v>
      </c>
      <c r="P33" s="102">
        <v>41.76</v>
      </c>
      <c r="Q33" s="102">
        <v>41.76</v>
      </c>
      <c r="R33" s="102">
        <v>0</v>
      </c>
      <c r="S33" s="102">
        <v>0</v>
      </c>
      <c r="T33" s="102">
        <f t="shared" si="7"/>
        <v>0</v>
      </c>
      <c r="U33" s="102">
        <v>0</v>
      </c>
      <c r="V33" s="102">
        <v>0</v>
      </c>
      <c r="W33" s="102">
        <v>0</v>
      </c>
      <c r="X33" s="102">
        <f t="shared" si="8"/>
        <v>41</v>
      </c>
      <c r="Y33" s="102">
        <v>41</v>
      </c>
      <c r="Z33" s="102"/>
      <c r="AA33" s="102"/>
      <c r="AB33" s="102">
        <f t="shared" si="9"/>
        <v>0</v>
      </c>
      <c r="AC33" s="102">
        <v>0</v>
      </c>
      <c r="AD33" s="102"/>
      <c r="AE33" s="102"/>
      <c r="AF33" s="102">
        <f t="shared" si="10"/>
        <v>0</v>
      </c>
      <c r="AG33" s="102">
        <v>0</v>
      </c>
      <c r="AH33" s="102"/>
      <c r="AI33" s="102"/>
      <c r="AJ33" s="102">
        <f t="shared" si="11"/>
        <v>0</v>
      </c>
      <c r="AK33" s="102">
        <v>0</v>
      </c>
      <c r="AL33" s="102"/>
      <c r="AM33" s="102"/>
      <c r="AN33" s="102">
        <f t="shared" si="12"/>
        <v>0</v>
      </c>
      <c r="AO33" s="102">
        <v>0</v>
      </c>
      <c r="AP33" s="102"/>
      <c r="AQ33" s="102"/>
      <c r="AR33" s="102">
        <f t="shared" si="16"/>
        <v>108.89</v>
      </c>
      <c r="AS33" s="102">
        <v>118.8</v>
      </c>
      <c r="AT33" s="97">
        <v>-9.91</v>
      </c>
      <c r="AU33" s="102"/>
      <c r="AV33" s="102">
        <f t="shared" si="13"/>
        <v>0</v>
      </c>
      <c r="AW33" s="102">
        <v>0</v>
      </c>
      <c r="AX33" s="102">
        <v>0</v>
      </c>
      <c r="AY33" s="102"/>
      <c r="AZ33" s="102">
        <f t="shared" si="23"/>
        <v>0</v>
      </c>
      <c r="BA33" s="102">
        <v>0</v>
      </c>
      <c r="BB33" s="102"/>
      <c r="BC33" s="102"/>
      <c r="BD33" s="108"/>
      <c r="BE33" s="108"/>
      <c r="BF33" s="108"/>
      <c r="BG33" s="108"/>
    </row>
    <row r="34" ht="13.5" spans="1:59">
      <c r="A34" s="81" t="s">
        <v>49</v>
      </c>
      <c r="B34" s="97">
        <f t="shared" si="5"/>
        <v>26.8</v>
      </c>
      <c r="C34" s="99">
        <v>26.8</v>
      </c>
      <c r="D34" s="100">
        <v>0</v>
      </c>
      <c r="E34" s="103">
        <v>0</v>
      </c>
      <c r="F34" s="102">
        <f t="shared" si="21"/>
        <v>145.47</v>
      </c>
      <c r="G34" s="102">
        <v>145.47</v>
      </c>
      <c r="H34" s="102" t="s">
        <v>137</v>
      </c>
      <c r="I34" s="102" t="s">
        <v>137</v>
      </c>
      <c r="J34" s="102">
        <f t="shared" si="6"/>
        <v>0</v>
      </c>
      <c r="K34" s="102"/>
      <c r="L34" s="102"/>
      <c r="M34" s="102"/>
      <c r="N34" s="102">
        <f t="shared" si="14"/>
        <v>132.24</v>
      </c>
      <c r="O34" s="102">
        <f t="shared" si="22"/>
        <v>132.24</v>
      </c>
      <c r="P34" s="102">
        <v>66.12</v>
      </c>
      <c r="Q34" s="102">
        <v>66.12</v>
      </c>
      <c r="R34" s="102">
        <v>0</v>
      </c>
      <c r="S34" s="102">
        <v>0</v>
      </c>
      <c r="T34" s="102">
        <f t="shared" si="7"/>
        <v>0</v>
      </c>
      <c r="U34" s="102">
        <v>0</v>
      </c>
      <c r="V34" s="102">
        <v>0</v>
      </c>
      <c r="W34" s="102">
        <v>0</v>
      </c>
      <c r="X34" s="102">
        <f t="shared" si="8"/>
        <v>80</v>
      </c>
      <c r="Y34" s="102">
        <v>80</v>
      </c>
      <c r="Z34" s="102"/>
      <c r="AA34" s="102"/>
      <c r="AB34" s="102">
        <f t="shared" si="9"/>
        <v>0</v>
      </c>
      <c r="AC34" s="102">
        <v>0</v>
      </c>
      <c r="AD34" s="102"/>
      <c r="AE34" s="102"/>
      <c r="AF34" s="102">
        <f t="shared" si="10"/>
        <v>0</v>
      </c>
      <c r="AG34" s="102">
        <v>0</v>
      </c>
      <c r="AH34" s="102"/>
      <c r="AI34" s="102"/>
      <c r="AJ34" s="102">
        <f t="shared" si="11"/>
        <v>0</v>
      </c>
      <c r="AK34" s="102">
        <v>0</v>
      </c>
      <c r="AL34" s="102"/>
      <c r="AM34" s="102"/>
      <c r="AN34" s="102">
        <f t="shared" si="12"/>
        <v>0</v>
      </c>
      <c r="AO34" s="102">
        <v>0</v>
      </c>
      <c r="AP34" s="102"/>
      <c r="AQ34" s="102"/>
      <c r="AR34" s="102">
        <f t="shared" si="16"/>
        <v>59.72</v>
      </c>
      <c r="AS34" s="102">
        <v>52.17</v>
      </c>
      <c r="AT34" s="97">
        <v>7.55</v>
      </c>
      <c r="AU34" s="102"/>
      <c r="AV34" s="102">
        <f t="shared" si="13"/>
        <v>0</v>
      </c>
      <c r="AW34" s="102">
        <v>0</v>
      </c>
      <c r="AX34" s="102">
        <v>0</v>
      </c>
      <c r="AY34" s="102"/>
      <c r="AZ34" s="102">
        <f t="shared" si="23"/>
        <v>0</v>
      </c>
      <c r="BA34" s="102">
        <v>0</v>
      </c>
      <c r="BB34" s="102"/>
      <c r="BC34" s="102"/>
      <c r="BD34" s="108"/>
      <c r="BE34" s="108"/>
      <c r="BF34" s="108"/>
      <c r="BG34" s="108"/>
    </row>
    <row r="35" ht="13.5" spans="1:59">
      <c r="A35" s="81" t="s">
        <v>50</v>
      </c>
      <c r="B35" s="97">
        <f t="shared" si="5"/>
        <v>73</v>
      </c>
      <c r="C35" s="99">
        <v>41</v>
      </c>
      <c r="D35" s="100">
        <v>32</v>
      </c>
      <c r="E35" s="103">
        <v>1</v>
      </c>
      <c r="F35" s="102">
        <f t="shared" si="21"/>
        <v>339.69</v>
      </c>
      <c r="G35" s="102">
        <v>341.69</v>
      </c>
      <c r="H35" s="102">
        <v>-2</v>
      </c>
      <c r="I35" s="102">
        <v>-2</v>
      </c>
      <c r="J35" s="102">
        <f t="shared" si="6"/>
        <v>0</v>
      </c>
      <c r="K35" s="102"/>
      <c r="L35" s="102"/>
      <c r="M35" s="102"/>
      <c r="N35" s="102">
        <f t="shared" si="14"/>
        <v>107.88</v>
      </c>
      <c r="O35" s="102">
        <f t="shared" si="22"/>
        <v>107.88</v>
      </c>
      <c r="P35" s="102">
        <v>53.94</v>
      </c>
      <c r="Q35" s="102">
        <v>53.94</v>
      </c>
      <c r="R35" s="102">
        <v>0</v>
      </c>
      <c r="S35" s="102">
        <v>-1</v>
      </c>
      <c r="T35" s="102">
        <f t="shared" si="7"/>
        <v>150</v>
      </c>
      <c r="U35" s="102">
        <v>150</v>
      </c>
      <c r="V35" s="102">
        <v>0</v>
      </c>
      <c r="W35" s="102">
        <v>0</v>
      </c>
      <c r="X35" s="102">
        <f t="shared" si="8"/>
        <v>72.5</v>
      </c>
      <c r="Y35" s="102">
        <v>72.5</v>
      </c>
      <c r="Z35" s="102"/>
      <c r="AA35" s="102"/>
      <c r="AB35" s="102">
        <f t="shared" si="9"/>
        <v>0</v>
      </c>
      <c r="AC35" s="102">
        <v>0</v>
      </c>
      <c r="AD35" s="102"/>
      <c r="AE35" s="102"/>
      <c r="AF35" s="102">
        <f t="shared" si="10"/>
        <v>0</v>
      </c>
      <c r="AG35" s="102">
        <v>0</v>
      </c>
      <c r="AH35" s="102"/>
      <c r="AI35" s="102"/>
      <c r="AJ35" s="102">
        <f t="shared" si="11"/>
        <v>0</v>
      </c>
      <c r="AK35" s="102">
        <v>0</v>
      </c>
      <c r="AL35" s="102"/>
      <c r="AM35" s="102"/>
      <c r="AN35" s="102">
        <f t="shared" si="12"/>
        <v>0</v>
      </c>
      <c r="AO35" s="102">
        <v>0</v>
      </c>
      <c r="AP35" s="102"/>
      <c r="AQ35" s="102"/>
      <c r="AR35" s="102">
        <f t="shared" si="16"/>
        <v>52.03</v>
      </c>
      <c r="AS35" s="102">
        <v>51.41</v>
      </c>
      <c r="AT35" s="97">
        <v>0.62</v>
      </c>
      <c r="AU35" s="102"/>
      <c r="AV35" s="102">
        <f t="shared" si="13"/>
        <v>10.14</v>
      </c>
      <c r="AW35" s="102">
        <v>13.57</v>
      </c>
      <c r="AX35" s="102">
        <v>-3.43</v>
      </c>
      <c r="AY35" s="102"/>
      <c r="AZ35" s="102">
        <f t="shared" si="23"/>
        <v>0</v>
      </c>
      <c r="BA35" s="102">
        <v>0</v>
      </c>
      <c r="BB35" s="102"/>
      <c r="BC35" s="102"/>
      <c r="BD35" s="108"/>
      <c r="BE35" s="108"/>
      <c r="BF35" s="108"/>
      <c r="BG35" s="108"/>
    </row>
    <row r="36" ht="13.5" spans="1:59">
      <c r="A36" s="81" t="s">
        <v>51</v>
      </c>
      <c r="B36" s="97">
        <f t="shared" si="5"/>
        <v>72.5</v>
      </c>
      <c r="C36" s="99">
        <v>28.5</v>
      </c>
      <c r="D36" s="100">
        <v>44</v>
      </c>
      <c r="E36" s="103">
        <v>0</v>
      </c>
      <c r="F36" s="102">
        <f t="shared" si="21"/>
        <v>133</v>
      </c>
      <c r="G36" s="102">
        <v>132</v>
      </c>
      <c r="H36" s="102">
        <v>1</v>
      </c>
      <c r="I36" s="102">
        <v>1</v>
      </c>
      <c r="J36" s="102">
        <f t="shared" si="6"/>
        <v>0</v>
      </c>
      <c r="K36" s="102"/>
      <c r="L36" s="102"/>
      <c r="M36" s="102"/>
      <c r="N36" s="102">
        <f t="shared" si="14"/>
        <v>198.36</v>
      </c>
      <c r="O36" s="102">
        <f t="shared" si="22"/>
        <v>198.36</v>
      </c>
      <c r="P36" s="102">
        <v>99.18</v>
      </c>
      <c r="Q36" s="102">
        <v>99.18</v>
      </c>
      <c r="R36" s="102">
        <v>0</v>
      </c>
      <c r="S36" s="102">
        <v>0</v>
      </c>
      <c r="T36" s="102">
        <f t="shared" si="7"/>
        <v>0</v>
      </c>
      <c r="U36" s="102">
        <v>0</v>
      </c>
      <c r="V36" s="102">
        <v>0</v>
      </c>
      <c r="W36" s="102">
        <v>0</v>
      </c>
      <c r="X36" s="102">
        <f t="shared" si="8"/>
        <v>63</v>
      </c>
      <c r="Y36" s="102">
        <v>63</v>
      </c>
      <c r="Z36" s="102"/>
      <c r="AA36" s="102"/>
      <c r="AB36" s="102">
        <f t="shared" si="9"/>
        <v>0</v>
      </c>
      <c r="AC36" s="102">
        <v>0</v>
      </c>
      <c r="AD36" s="102"/>
      <c r="AE36" s="102"/>
      <c r="AF36" s="102">
        <f t="shared" si="10"/>
        <v>0</v>
      </c>
      <c r="AG36" s="102">
        <v>0</v>
      </c>
      <c r="AH36" s="102"/>
      <c r="AI36" s="102"/>
      <c r="AJ36" s="102">
        <f t="shared" si="11"/>
        <v>0</v>
      </c>
      <c r="AK36" s="102">
        <v>0</v>
      </c>
      <c r="AL36" s="102"/>
      <c r="AM36" s="102"/>
      <c r="AN36" s="102">
        <f t="shared" si="12"/>
        <v>0</v>
      </c>
      <c r="AO36" s="102">
        <v>0</v>
      </c>
      <c r="AP36" s="102"/>
      <c r="AQ36" s="102"/>
      <c r="AR36" s="102">
        <f t="shared" si="16"/>
        <v>126.63</v>
      </c>
      <c r="AS36" s="102">
        <v>111.24</v>
      </c>
      <c r="AT36" s="97">
        <v>15.39</v>
      </c>
      <c r="AU36" s="102"/>
      <c r="AV36" s="102">
        <f t="shared" si="13"/>
        <v>130.65</v>
      </c>
      <c r="AW36" s="102">
        <v>136.59</v>
      </c>
      <c r="AX36" s="102">
        <v>-5.94</v>
      </c>
      <c r="AY36" s="102"/>
      <c r="AZ36" s="102">
        <f t="shared" si="23"/>
        <v>0</v>
      </c>
      <c r="BA36" s="102">
        <v>0</v>
      </c>
      <c r="BB36" s="102"/>
      <c r="BC36" s="102"/>
      <c r="BD36" s="108"/>
      <c r="BE36" s="108"/>
      <c r="BF36" s="108"/>
      <c r="BG36" s="108"/>
    </row>
    <row r="37" ht="13.5" spans="1:59">
      <c r="A37" s="81" t="s">
        <v>52</v>
      </c>
      <c r="B37" s="97">
        <f t="shared" si="5"/>
        <v>32.5</v>
      </c>
      <c r="C37" s="99">
        <v>32.5</v>
      </c>
      <c r="D37" s="100">
        <v>0</v>
      </c>
      <c r="E37" s="103">
        <v>0</v>
      </c>
      <c r="F37" s="102">
        <f t="shared" si="21"/>
        <v>219.58</v>
      </c>
      <c r="G37" s="102">
        <v>212.93</v>
      </c>
      <c r="H37" s="102">
        <v>6.65</v>
      </c>
      <c r="I37" s="102" t="s">
        <v>137</v>
      </c>
      <c r="J37" s="102">
        <f t="shared" si="6"/>
        <v>0</v>
      </c>
      <c r="K37" s="102"/>
      <c r="L37" s="102"/>
      <c r="M37" s="102"/>
      <c r="N37" s="102">
        <f t="shared" si="14"/>
        <v>163.56</v>
      </c>
      <c r="O37" s="102">
        <f t="shared" si="22"/>
        <v>163.56</v>
      </c>
      <c r="P37" s="102">
        <v>81.78</v>
      </c>
      <c r="Q37" s="102">
        <v>81.78</v>
      </c>
      <c r="R37" s="102">
        <v>0</v>
      </c>
      <c r="S37" s="102">
        <v>-1</v>
      </c>
      <c r="T37" s="102">
        <f t="shared" si="7"/>
        <v>150</v>
      </c>
      <c r="U37" s="102">
        <v>150</v>
      </c>
      <c r="V37" s="102">
        <v>0</v>
      </c>
      <c r="W37" s="102">
        <v>0</v>
      </c>
      <c r="X37" s="102">
        <f t="shared" si="8"/>
        <v>134</v>
      </c>
      <c r="Y37" s="102">
        <v>134</v>
      </c>
      <c r="Z37" s="102"/>
      <c r="AA37" s="102"/>
      <c r="AB37" s="102">
        <f t="shared" si="9"/>
        <v>0</v>
      </c>
      <c r="AC37" s="102">
        <v>0</v>
      </c>
      <c r="AD37" s="102"/>
      <c r="AE37" s="102"/>
      <c r="AF37" s="102">
        <f t="shared" si="10"/>
        <v>0</v>
      </c>
      <c r="AG37" s="102">
        <v>0</v>
      </c>
      <c r="AH37" s="102"/>
      <c r="AI37" s="102"/>
      <c r="AJ37" s="102">
        <f t="shared" si="11"/>
        <v>0</v>
      </c>
      <c r="AK37" s="102">
        <v>0</v>
      </c>
      <c r="AL37" s="102"/>
      <c r="AM37" s="102"/>
      <c r="AN37" s="102">
        <f t="shared" si="12"/>
        <v>0</v>
      </c>
      <c r="AO37" s="102">
        <v>0</v>
      </c>
      <c r="AP37" s="102"/>
      <c r="AQ37" s="102"/>
      <c r="AR37" s="102">
        <f t="shared" si="16"/>
        <v>201.55</v>
      </c>
      <c r="AS37" s="102">
        <v>125.28</v>
      </c>
      <c r="AT37" s="97">
        <v>76.27</v>
      </c>
      <c r="AU37" s="102"/>
      <c r="AV37" s="102">
        <f t="shared" si="13"/>
        <v>22.77</v>
      </c>
      <c r="AW37" s="102">
        <v>29.94</v>
      </c>
      <c r="AX37" s="102">
        <v>-7.17</v>
      </c>
      <c r="AY37" s="102"/>
      <c r="AZ37" s="102">
        <f t="shared" si="23"/>
        <v>0</v>
      </c>
      <c r="BA37" s="102">
        <v>0</v>
      </c>
      <c r="BB37" s="102"/>
      <c r="BC37" s="102"/>
      <c r="BD37" s="108"/>
      <c r="BE37" s="108"/>
      <c r="BF37" s="108"/>
      <c r="BG37" s="108"/>
    </row>
    <row r="38" ht="13.5" spans="1:59">
      <c r="A38" s="81" t="s">
        <v>53</v>
      </c>
      <c r="B38" s="97">
        <f t="shared" si="5"/>
        <v>21</v>
      </c>
      <c r="C38" s="99">
        <v>21</v>
      </c>
      <c r="D38" s="100">
        <v>0</v>
      </c>
      <c r="E38" s="103">
        <v>0</v>
      </c>
      <c r="F38" s="102">
        <f t="shared" si="21"/>
        <v>78.25</v>
      </c>
      <c r="G38" s="102">
        <v>87.1</v>
      </c>
      <c r="H38" s="102">
        <v>-8.85</v>
      </c>
      <c r="I38" s="102">
        <v>-1</v>
      </c>
      <c r="J38" s="102">
        <f t="shared" si="6"/>
        <v>0</v>
      </c>
      <c r="K38" s="102"/>
      <c r="L38" s="102"/>
      <c r="M38" s="102"/>
      <c r="N38" s="102">
        <f t="shared" si="14"/>
        <v>80.04</v>
      </c>
      <c r="O38" s="102">
        <f t="shared" si="22"/>
        <v>80.04</v>
      </c>
      <c r="P38" s="102">
        <v>40.02</v>
      </c>
      <c r="Q38" s="102">
        <v>40.02</v>
      </c>
      <c r="R38" s="102">
        <v>0</v>
      </c>
      <c r="S38" s="102">
        <v>0</v>
      </c>
      <c r="T38" s="102">
        <f t="shared" si="7"/>
        <v>0</v>
      </c>
      <c r="U38" s="102">
        <v>0</v>
      </c>
      <c r="V38" s="102">
        <v>0</v>
      </c>
      <c r="W38" s="102">
        <v>0</v>
      </c>
      <c r="X38" s="102">
        <f t="shared" si="8"/>
        <v>36</v>
      </c>
      <c r="Y38" s="102">
        <v>36</v>
      </c>
      <c r="Z38" s="102"/>
      <c r="AA38" s="102"/>
      <c r="AB38" s="102">
        <f t="shared" si="9"/>
        <v>0</v>
      </c>
      <c r="AC38" s="102">
        <v>0</v>
      </c>
      <c r="AD38" s="102"/>
      <c r="AE38" s="102"/>
      <c r="AF38" s="102">
        <f t="shared" si="10"/>
        <v>0</v>
      </c>
      <c r="AG38" s="102">
        <v>0</v>
      </c>
      <c r="AH38" s="102"/>
      <c r="AI38" s="102"/>
      <c r="AJ38" s="102">
        <f t="shared" si="11"/>
        <v>0</v>
      </c>
      <c r="AK38" s="102">
        <v>0</v>
      </c>
      <c r="AL38" s="102"/>
      <c r="AM38" s="102"/>
      <c r="AN38" s="102">
        <f t="shared" si="12"/>
        <v>0</v>
      </c>
      <c r="AO38" s="102">
        <v>0</v>
      </c>
      <c r="AP38" s="102"/>
      <c r="AQ38" s="102"/>
      <c r="AR38" s="102">
        <f t="shared" si="16"/>
        <v>62.55</v>
      </c>
      <c r="AS38" s="102">
        <v>71.28</v>
      </c>
      <c r="AT38" s="97">
        <v>-8.73</v>
      </c>
      <c r="AU38" s="102"/>
      <c r="AV38" s="102">
        <f t="shared" si="13"/>
        <v>35.7</v>
      </c>
      <c r="AW38" s="102">
        <v>45.94</v>
      </c>
      <c r="AX38" s="102">
        <v>-10.24</v>
      </c>
      <c r="AY38" s="102"/>
      <c r="AZ38" s="102">
        <f t="shared" si="23"/>
        <v>0</v>
      </c>
      <c r="BA38" s="102">
        <v>0</v>
      </c>
      <c r="BB38" s="102"/>
      <c r="BC38" s="102"/>
      <c r="BD38" s="108"/>
      <c r="BE38" s="108"/>
      <c r="BF38" s="108"/>
      <c r="BG38" s="108"/>
    </row>
    <row r="39" ht="13.5" spans="1:59">
      <c r="A39" s="81" t="s">
        <v>54</v>
      </c>
      <c r="B39" s="97">
        <f t="shared" ref="B39:B70" si="24">C39+D39</f>
        <v>49.52</v>
      </c>
      <c r="C39" s="99">
        <v>33.52</v>
      </c>
      <c r="D39" s="100">
        <v>16</v>
      </c>
      <c r="E39" s="103">
        <v>1</v>
      </c>
      <c r="F39" s="102">
        <f t="shared" si="21"/>
        <v>176.72</v>
      </c>
      <c r="G39" s="102">
        <v>175.25</v>
      </c>
      <c r="H39" s="102">
        <v>1.47</v>
      </c>
      <c r="I39" s="102">
        <v>1</v>
      </c>
      <c r="J39" s="102">
        <f t="shared" si="6"/>
        <v>0</v>
      </c>
      <c r="K39" s="102"/>
      <c r="L39" s="102"/>
      <c r="M39" s="102"/>
      <c r="N39" s="102">
        <f t="shared" si="14"/>
        <v>184.44</v>
      </c>
      <c r="O39" s="102">
        <f t="shared" si="22"/>
        <v>184.44</v>
      </c>
      <c r="P39" s="102">
        <v>92.22</v>
      </c>
      <c r="Q39" s="102">
        <v>92.22</v>
      </c>
      <c r="R39" s="102">
        <v>0</v>
      </c>
      <c r="S39" s="102">
        <v>0</v>
      </c>
      <c r="T39" s="102">
        <f t="shared" si="7"/>
        <v>0</v>
      </c>
      <c r="U39" s="102">
        <v>0</v>
      </c>
      <c r="V39" s="102">
        <v>0</v>
      </c>
      <c r="W39" s="102">
        <v>0</v>
      </c>
      <c r="X39" s="102">
        <f t="shared" si="8"/>
        <v>40</v>
      </c>
      <c r="Y39" s="102">
        <v>40</v>
      </c>
      <c r="Z39" s="102"/>
      <c r="AA39" s="102"/>
      <c r="AB39" s="102">
        <f t="shared" si="9"/>
        <v>0</v>
      </c>
      <c r="AC39" s="102">
        <v>0</v>
      </c>
      <c r="AD39" s="102"/>
      <c r="AE39" s="102"/>
      <c r="AF39" s="102">
        <f t="shared" si="10"/>
        <v>0</v>
      </c>
      <c r="AG39" s="102">
        <v>0</v>
      </c>
      <c r="AH39" s="102"/>
      <c r="AI39" s="102"/>
      <c r="AJ39" s="102">
        <f t="shared" si="11"/>
        <v>0</v>
      </c>
      <c r="AK39" s="102">
        <v>0</v>
      </c>
      <c r="AL39" s="102"/>
      <c r="AM39" s="102"/>
      <c r="AN39" s="102">
        <f t="shared" si="12"/>
        <v>0</v>
      </c>
      <c r="AO39" s="102">
        <v>0</v>
      </c>
      <c r="AP39" s="102"/>
      <c r="AQ39" s="102"/>
      <c r="AR39" s="102">
        <f t="shared" si="16"/>
        <v>82</v>
      </c>
      <c r="AS39" s="102">
        <v>81.74</v>
      </c>
      <c r="AT39" s="97">
        <v>0.26</v>
      </c>
      <c r="AU39" s="102"/>
      <c r="AV39" s="102">
        <f t="shared" si="13"/>
        <v>103.96</v>
      </c>
      <c r="AW39" s="102">
        <v>128.46</v>
      </c>
      <c r="AX39" s="102">
        <v>-24.5</v>
      </c>
      <c r="AY39" s="102"/>
      <c r="AZ39" s="102">
        <f t="shared" si="23"/>
        <v>0</v>
      </c>
      <c r="BA39" s="102">
        <v>0</v>
      </c>
      <c r="BB39" s="102"/>
      <c r="BC39" s="102"/>
      <c r="BD39" s="108"/>
      <c r="BE39" s="108"/>
      <c r="BF39" s="108"/>
      <c r="BG39" s="108"/>
    </row>
    <row r="40" ht="13.5" spans="1:59">
      <c r="A40" s="81" t="s">
        <v>55</v>
      </c>
      <c r="B40" s="97">
        <f t="shared" si="24"/>
        <v>23</v>
      </c>
      <c r="C40" s="99">
        <v>23</v>
      </c>
      <c r="D40" s="100">
        <v>0</v>
      </c>
      <c r="E40" s="103">
        <v>0</v>
      </c>
      <c r="F40" s="102">
        <f t="shared" si="21"/>
        <v>345.62</v>
      </c>
      <c r="G40" s="102">
        <v>353.69</v>
      </c>
      <c r="H40" s="102">
        <v>-8.07</v>
      </c>
      <c r="I40" s="102">
        <v>-3</v>
      </c>
      <c r="J40" s="102">
        <f t="shared" si="6"/>
        <v>0</v>
      </c>
      <c r="K40" s="102"/>
      <c r="L40" s="102"/>
      <c r="M40" s="102"/>
      <c r="N40" s="102">
        <f t="shared" si="14"/>
        <v>104.4</v>
      </c>
      <c r="O40" s="102">
        <f t="shared" si="22"/>
        <v>104.4</v>
      </c>
      <c r="P40" s="102">
        <v>52.2</v>
      </c>
      <c r="Q40" s="102">
        <v>52.2</v>
      </c>
      <c r="R40" s="102">
        <v>0</v>
      </c>
      <c r="S40" s="102">
        <v>0</v>
      </c>
      <c r="T40" s="102">
        <f t="shared" si="7"/>
        <v>0</v>
      </c>
      <c r="U40" s="102">
        <v>0</v>
      </c>
      <c r="V40" s="102">
        <v>0</v>
      </c>
      <c r="W40" s="102">
        <v>0</v>
      </c>
      <c r="X40" s="102">
        <f t="shared" si="8"/>
        <v>70</v>
      </c>
      <c r="Y40" s="102">
        <v>70</v>
      </c>
      <c r="Z40" s="102"/>
      <c r="AA40" s="102"/>
      <c r="AB40" s="102">
        <f t="shared" si="9"/>
        <v>0</v>
      </c>
      <c r="AC40" s="102">
        <v>0</v>
      </c>
      <c r="AD40" s="102"/>
      <c r="AE40" s="102"/>
      <c r="AF40" s="102">
        <f t="shared" si="10"/>
        <v>0</v>
      </c>
      <c r="AG40" s="102">
        <v>0</v>
      </c>
      <c r="AH40" s="102"/>
      <c r="AI40" s="102"/>
      <c r="AJ40" s="102">
        <f t="shared" si="11"/>
        <v>0</v>
      </c>
      <c r="AK40" s="102">
        <v>0</v>
      </c>
      <c r="AL40" s="102"/>
      <c r="AM40" s="102"/>
      <c r="AN40" s="102">
        <f t="shared" si="12"/>
        <v>0</v>
      </c>
      <c r="AO40" s="102">
        <v>0</v>
      </c>
      <c r="AP40" s="102"/>
      <c r="AQ40" s="102"/>
      <c r="AR40" s="102">
        <f t="shared" si="16"/>
        <v>87.44</v>
      </c>
      <c r="AS40" s="102">
        <v>65.88</v>
      </c>
      <c r="AT40" s="97">
        <v>21.56</v>
      </c>
      <c r="AU40" s="102"/>
      <c r="AV40" s="102">
        <f t="shared" si="13"/>
        <v>37.82</v>
      </c>
      <c r="AW40" s="102">
        <v>50.76</v>
      </c>
      <c r="AX40" s="102">
        <v>-12.94</v>
      </c>
      <c r="AY40" s="102"/>
      <c r="AZ40" s="102">
        <f t="shared" si="23"/>
        <v>0</v>
      </c>
      <c r="BA40" s="102">
        <v>0</v>
      </c>
      <c r="BB40" s="102"/>
      <c r="BC40" s="102"/>
      <c r="BD40" s="108"/>
      <c r="BE40" s="108"/>
      <c r="BF40" s="108"/>
      <c r="BG40" s="108"/>
    </row>
    <row r="41" ht="13.5" spans="1:59">
      <c r="A41" s="81" t="s">
        <v>56</v>
      </c>
      <c r="B41" s="97">
        <f t="shared" si="24"/>
        <v>53.35</v>
      </c>
      <c r="C41" s="99">
        <v>37.35</v>
      </c>
      <c r="D41" s="100">
        <v>16</v>
      </c>
      <c r="E41" s="103">
        <v>3</v>
      </c>
      <c r="F41" s="102">
        <f t="shared" si="21"/>
        <v>171.91</v>
      </c>
      <c r="G41" s="102">
        <v>170.91</v>
      </c>
      <c r="H41" s="102">
        <v>1</v>
      </c>
      <c r="I41" s="102">
        <v>1</v>
      </c>
      <c r="J41" s="102">
        <f t="shared" si="6"/>
        <v>0</v>
      </c>
      <c r="K41" s="102"/>
      <c r="L41" s="102"/>
      <c r="M41" s="102"/>
      <c r="N41" s="102">
        <f t="shared" si="14"/>
        <v>59.16</v>
      </c>
      <c r="O41" s="102">
        <f t="shared" si="22"/>
        <v>59.16</v>
      </c>
      <c r="P41" s="102">
        <v>29.58</v>
      </c>
      <c r="Q41" s="102">
        <v>29.58</v>
      </c>
      <c r="R41" s="102">
        <v>0</v>
      </c>
      <c r="S41" s="102">
        <v>0</v>
      </c>
      <c r="T41" s="102">
        <f t="shared" si="7"/>
        <v>85</v>
      </c>
      <c r="U41" s="102">
        <v>80</v>
      </c>
      <c r="V41" s="102">
        <v>5</v>
      </c>
      <c r="W41" s="102">
        <v>5</v>
      </c>
      <c r="X41" s="102">
        <f t="shared" si="8"/>
        <v>57.5</v>
      </c>
      <c r="Y41" s="102">
        <v>57.5</v>
      </c>
      <c r="Z41" s="102"/>
      <c r="AA41" s="102"/>
      <c r="AB41" s="102">
        <f t="shared" si="9"/>
        <v>0</v>
      </c>
      <c r="AC41" s="102">
        <v>0</v>
      </c>
      <c r="AD41" s="102"/>
      <c r="AE41" s="102"/>
      <c r="AF41" s="102">
        <f t="shared" si="10"/>
        <v>0</v>
      </c>
      <c r="AG41" s="102">
        <v>0</v>
      </c>
      <c r="AH41" s="102"/>
      <c r="AI41" s="102"/>
      <c r="AJ41" s="102">
        <f t="shared" si="11"/>
        <v>0</v>
      </c>
      <c r="AK41" s="102">
        <v>0</v>
      </c>
      <c r="AL41" s="102"/>
      <c r="AM41" s="102"/>
      <c r="AN41" s="102">
        <f t="shared" si="12"/>
        <v>0</v>
      </c>
      <c r="AO41" s="102">
        <v>0</v>
      </c>
      <c r="AP41" s="102"/>
      <c r="AQ41" s="102"/>
      <c r="AR41" s="102">
        <f t="shared" si="16"/>
        <v>33.24</v>
      </c>
      <c r="AS41" s="102">
        <v>28.96</v>
      </c>
      <c r="AT41" s="97">
        <v>4.28</v>
      </c>
      <c r="AU41" s="102"/>
      <c r="AV41" s="102">
        <f t="shared" si="13"/>
        <v>0</v>
      </c>
      <c r="AW41" s="102">
        <v>0</v>
      </c>
      <c r="AX41" s="102">
        <v>0</v>
      </c>
      <c r="AY41" s="102"/>
      <c r="AZ41" s="102">
        <f t="shared" si="23"/>
        <v>0</v>
      </c>
      <c r="BA41" s="102">
        <v>0</v>
      </c>
      <c r="BB41" s="102"/>
      <c r="BC41" s="102"/>
      <c r="BD41" s="108"/>
      <c r="BE41" s="108"/>
      <c r="BF41" s="108"/>
      <c r="BG41" s="108"/>
    </row>
    <row r="42" ht="13.5" spans="1:59">
      <c r="A42" s="81" t="s">
        <v>57</v>
      </c>
      <c r="B42" s="97">
        <f t="shared" si="24"/>
        <v>56.7</v>
      </c>
      <c r="C42" s="99">
        <v>20.7</v>
      </c>
      <c r="D42" s="100">
        <v>36</v>
      </c>
      <c r="E42" s="103">
        <v>1</v>
      </c>
      <c r="F42" s="102">
        <f t="shared" si="21"/>
        <v>100.93</v>
      </c>
      <c r="G42" s="102">
        <v>95.13</v>
      </c>
      <c r="H42" s="102">
        <v>5.8</v>
      </c>
      <c r="I42" s="102" t="s">
        <v>137</v>
      </c>
      <c r="J42" s="102">
        <f t="shared" si="6"/>
        <v>0</v>
      </c>
      <c r="K42" s="102"/>
      <c r="L42" s="102"/>
      <c r="M42" s="102"/>
      <c r="N42" s="102">
        <f t="shared" si="14"/>
        <v>121.8</v>
      </c>
      <c r="O42" s="102">
        <f t="shared" si="22"/>
        <v>121.8</v>
      </c>
      <c r="P42" s="102">
        <v>60.9</v>
      </c>
      <c r="Q42" s="102">
        <v>60.9</v>
      </c>
      <c r="R42" s="102">
        <v>0</v>
      </c>
      <c r="S42" s="102">
        <v>0</v>
      </c>
      <c r="T42" s="102">
        <f t="shared" si="7"/>
        <v>0</v>
      </c>
      <c r="U42" s="102">
        <v>0</v>
      </c>
      <c r="V42" s="102">
        <v>0</v>
      </c>
      <c r="W42" s="102">
        <v>0</v>
      </c>
      <c r="X42" s="102">
        <f t="shared" si="8"/>
        <v>94</v>
      </c>
      <c r="Y42" s="102">
        <v>94</v>
      </c>
      <c r="Z42" s="102"/>
      <c r="AA42" s="102"/>
      <c r="AB42" s="102">
        <f t="shared" si="9"/>
        <v>0</v>
      </c>
      <c r="AC42" s="102">
        <v>0</v>
      </c>
      <c r="AD42" s="102"/>
      <c r="AE42" s="102"/>
      <c r="AF42" s="102">
        <f t="shared" si="10"/>
        <v>0</v>
      </c>
      <c r="AG42" s="102">
        <v>0</v>
      </c>
      <c r="AH42" s="102"/>
      <c r="AI42" s="102"/>
      <c r="AJ42" s="102">
        <f t="shared" si="11"/>
        <v>0</v>
      </c>
      <c r="AK42" s="102">
        <v>0</v>
      </c>
      <c r="AL42" s="102"/>
      <c r="AM42" s="102"/>
      <c r="AN42" s="102">
        <f t="shared" si="12"/>
        <v>0</v>
      </c>
      <c r="AO42" s="102">
        <v>0</v>
      </c>
      <c r="AP42" s="102"/>
      <c r="AQ42" s="102"/>
      <c r="AR42" s="102">
        <f t="shared" si="16"/>
        <v>76.34</v>
      </c>
      <c r="AS42" s="102">
        <v>65.23</v>
      </c>
      <c r="AT42" s="97">
        <v>11.11</v>
      </c>
      <c r="AU42" s="102"/>
      <c r="AV42" s="102">
        <f t="shared" si="13"/>
        <v>0</v>
      </c>
      <c r="AW42" s="102">
        <v>0</v>
      </c>
      <c r="AX42" s="102">
        <v>0</v>
      </c>
      <c r="AY42" s="102"/>
      <c r="AZ42" s="102">
        <f t="shared" si="23"/>
        <v>0</v>
      </c>
      <c r="BA42" s="102">
        <v>0</v>
      </c>
      <c r="BB42" s="102"/>
      <c r="BC42" s="102"/>
      <c r="BD42" s="108"/>
      <c r="BE42" s="108"/>
      <c r="BF42" s="108"/>
      <c r="BG42" s="108"/>
    </row>
    <row r="43" ht="13.5" spans="1:59">
      <c r="A43" s="81" t="s">
        <v>58</v>
      </c>
      <c r="B43" s="97">
        <f t="shared" si="24"/>
        <v>27</v>
      </c>
      <c r="C43" s="99">
        <v>19</v>
      </c>
      <c r="D43" s="100">
        <v>8</v>
      </c>
      <c r="E43" s="103">
        <v>0</v>
      </c>
      <c r="F43" s="102">
        <f t="shared" si="21"/>
        <v>63.1</v>
      </c>
      <c r="G43" s="102">
        <v>63.1</v>
      </c>
      <c r="H43" s="102" t="s">
        <v>137</v>
      </c>
      <c r="I43" s="102" t="s">
        <v>137</v>
      </c>
      <c r="J43" s="102">
        <f t="shared" si="6"/>
        <v>0</v>
      </c>
      <c r="K43" s="102"/>
      <c r="L43" s="102"/>
      <c r="M43" s="102"/>
      <c r="N43" s="102">
        <f t="shared" si="14"/>
        <v>107.88</v>
      </c>
      <c r="O43" s="102">
        <f t="shared" si="22"/>
        <v>107.88</v>
      </c>
      <c r="P43" s="102">
        <v>53.94</v>
      </c>
      <c r="Q43" s="102">
        <v>53.94</v>
      </c>
      <c r="R43" s="102">
        <v>0</v>
      </c>
      <c r="S43" s="102">
        <v>0</v>
      </c>
      <c r="T43" s="102">
        <f t="shared" si="7"/>
        <v>0</v>
      </c>
      <c r="U43" s="102">
        <v>0</v>
      </c>
      <c r="V43" s="102">
        <v>0</v>
      </c>
      <c r="W43" s="102">
        <v>0</v>
      </c>
      <c r="X43" s="102">
        <f t="shared" si="8"/>
        <v>37.5</v>
      </c>
      <c r="Y43" s="102">
        <v>37.5</v>
      </c>
      <c r="Z43" s="102"/>
      <c r="AA43" s="102"/>
      <c r="AB43" s="102">
        <f t="shared" si="9"/>
        <v>0</v>
      </c>
      <c r="AC43" s="102">
        <v>0</v>
      </c>
      <c r="AD43" s="102"/>
      <c r="AE43" s="102"/>
      <c r="AF43" s="102">
        <f t="shared" si="10"/>
        <v>0</v>
      </c>
      <c r="AG43" s="102">
        <v>0</v>
      </c>
      <c r="AH43" s="102"/>
      <c r="AI43" s="102"/>
      <c r="AJ43" s="102">
        <f t="shared" si="11"/>
        <v>0</v>
      </c>
      <c r="AK43" s="102">
        <v>0</v>
      </c>
      <c r="AL43" s="102"/>
      <c r="AM43" s="102"/>
      <c r="AN43" s="102">
        <f t="shared" si="12"/>
        <v>0</v>
      </c>
      <c r="AO43" s="102">
        <v>0</v>
      </c>
      <c r="AP43" s="102"/>
      <c r="AQ43" s="102"/>
      <c r="AR43" s="102">
        <f t="shared" si="16"/>
        <v>46.04</v>
      </c>
      <c r="AS43" s="102">
        <v>36.72</v>
      </c>
      <c r="AT43" s="97">
        <v>9.32</v>
      </c>
      <c r="AU43" s="102"/>
      <c r="AV43" s="102">
        <f t="shared" si="13"/>
        <v>0</v>
      </c>
      <c r="AW43" s="102">
        <v>0</v>
      </c>
      <c r="AX43" s="102">
        <v>0</v>
      </c>
      <c r="AY43" s="102"/>
      <c r="AZ43" s="102">
        <f t="shared" si="23"/>
        <v>0</v>
      </c>
      <c r="BA43" s="102">
        <v>0</v>
      </c>
      <c r="BB43" s="102"/>
      <c r="BC43" s="102"/>
      <c r="BD43" s="108"/>
      <c r="BE43" s="108"/>
      <c r="BF43" s="108"/>
      <c r="BG43" s="108"/>
    </row>
    <row r="44" ht="13.5" spans="1:59">
      <c r="A44" s="81" t="s">
        <v>59</v>
      </c>
      <c r="B44" s="97">
        <f t="shared" si="24"/>
        <v>3414.48</v>
      </c>
      <c r="C44" s="99">
        <v>3414.48</v>
      </c>
      <c r="D44" s="100">
        <v>0</v>
      </c>
      <c r="E44" s="103">
        <v>-7</v>
      </c>
      <c r="F44" s="102">
        <f t="shared" si="21"/>
        <v>68.04</v>
      </c>
      <c r="G44" s="102">
        <v>70.04</v>
      </c>
      <c r="H44" s="102">
        <v>-2</v>
      </c>
      <c r="I44" s="102">
        <v>-2</v>
      </c>
      <c r="J44" s="102">
        <f t="shared" si="6"/>
        <v>0</v>
      </c>
      <c r="K44" s="102"/>
      <c r="L44" s="102"/>
      <c r="M44" s="102"/>
      <c r="N44" s="102">
        <f t="shared" si="14"/>
        <v>45.24</v>
      </c>
      <c r="O44" s="102">
        <f t="shared" si="22"/>
        <v>45.24</v>
      </c>
      <c r="P44" s="102">
        <v>22.62</v>
      </c>
      <c r="Q44" s="102">
        <v>22.62</v>
      </c>
      <c r="R44" s="102">
        <v>0</v>
      </c>
      <c r="S44" s="102">
        <v>0</v>
      </c>
      <c r="T44" s="102">
        <f t="shared" si="7"/>
        <v>80</v>
      </c>
      <c r="U44" s="102">
        <v>80</v>
      </c>
      <c r="V44" s="102">
        <v>0</v>
      </c>
      <c r="W44" s="102">
        <v>0</v>
      </c>
      <c r="X44" s="102">
        <f t="shared" si="8"/>
        <v>78.55</v>
      </c>
      <c r="Y44" s="102">
        <v>78.55</v>
      </c>
      <c r="Z44" s="102"/>
      <c r="AA44" s="102"/>
      <c r="AB44" s="102">
        <f t="shared" si="9"/>
        <v>0</v>
      </c>
      <c r="AC44" s="102">
        <v>0</v>
      </c>
      <c r="AD44" s="102"/>
      <c r="AE44" s="102"/>
      <c r="AF44" s="102">
        <f t="shared" si="10"/>
        <v>0</v>
      </c>
      <c r="AG44" s="102">
        <v>0</v>
      </c>
      <c r="AH44" s="102"/>
      <c r="AI44" s="102"/>
      <c r="AJ44" s="102">
        <f t="shared" si="11"/>
        <v>0</v>
      </c>
      <c r="AK44" s="102">
        <v>0</v>
      </c>
      <c r="AL44" s="102"/>
      <c r="AM44" s="102"/>
      <c r="AN44" s="102">
        <f t="shared" si="12"/>
        <v>0</v>
      </c>
      <c r="AO44" s="102">
        <v>0</v>
      </c>
      <c r="AP44" s="102"/>
      <c r="AQ44" s="102"/>
      <c r="AR44" s="102">
        <f t="shared" si="16"/>
        <v>64.67</v>
      </c>
      <c r="AS44" s="102">
        <v>54.76</v>
      </c>
      <c r="AT44" s="97">
        <v>9.91</v>
      </c>
      <c r="AU44" s="102"/>
      <c r="AV44" s="102">
        <f t="shared" si="13"/>
        <v>26.37</v>
      </c>
      <c r="AW44" s="102">
        <v>36.54</v>
      </c>
      <c r="AX44" s="102">
        <v>-10.17</v>
      </c>
      <c r="AY44" s="102"/>
      <c r="AZ44" s="102">
        <f t="shared" si="23"/>
        <v>0</v>
      </c>
      <c r="BA44" s="102">
        <v>0</v>
      </c>
      <c r="BB44" s="102"/>
      <c r="BC44" s="102"/>
      <c r="BD44" s="108"/>
      <c r="BE44" s="108"/>
      <c r="BF44" s="108"/>
      <c r="BG44" s="108"/>
    </row>
    <row r="45" ht="13.5" spans="1:59">
      <c r="A45" s="81" t="s">
        <v>60</v>
      </c>
      <c r="B45" s="97">
        <f t="shared" si="24"/>
        <v>1757.54</v>
      </c>
      <c r="C45" s="99">
        <v>1757.54</v>
      </c>
      <c r="D45" s="100">
        <v>0</v>
      </c>
      <c r="E45" s="103">
        <v>-2</v>
      </c>
      <c r="F45" s="102">
        <f t="shared" si="21"/>
        <v>75.52</v>
      </c>
      <c r="G45" s="102">
        <v>76.52</v>
      </c>
      <c r="H45" s="102">
        <v>-1</v>
      </c>
      <c r="I45" s="102">
        <v>-1</v>
      </c>
      <c r="J45" s="102">
        <f t="shared" si="6"/>
        <v>0</v>
      </c>
      <c r="K45" s="102"/>
      <c r="L45" s="102"/>
      <c r="M45" s="102"/>
      <c r="N45" s="102">
        <f t="shared" si="14"/>
        <v>31.32</v>
      </c>
      <c r="O45" s="102">
        <f t="shared" si="22"/>
        <v>31.32</v>
      </c>
      <c r="P45" s="102">
        <v>15.66</v>
      </c>
      <c r="Q45" s="102">
        <v>15.66</v>
      </c>
      <c r="R45" s="102">
        <v>0</v>
      </c>
      <c r="S45" s="102">
        <v>0</v>
      </c>
      <c r="T45" s="102">
        <f t="shared" si="7"/>
        <v>85</v>
      </c>
      <c r="U45" s="102">
        <v>80</v>
      </c>
      <c r="V45" s="102">
        <v>5</v>
      </c>
      <c r="W45" s="102">
        <v>5</v>
      </c>
      <c r="X45" s="102">
        <f t="shared" si="8"/>
        <v>100.48</v>
      </c>
      <c r="Y45" s="102">
        <v>100.48</v>
      </c>
      <c r="Z45" s="102"/>
      <c r="AA45" s="102"/>
      <c r="AB45" s="102">
        <f t="shared" si="9"/>
        <v>0</v>
      </c>
      <c r="AC45" s="102">
        <v>0</v>
      </c>
      <c r="AD45" s="102"/>
      <c r="AE45" s="102"/>
      <c r="AF45" s="102">
        <f t="shared" si="10"/>
        <v>0</v>
      </c>
      <c r="AG45" s="102">
        <v>0</v>
      </c>
      <c r="AH45" s="102"/>
      <c r="AI45" s="102"/>
      <c r="AJ45" s="102">
        <f t="shared" si="11"/>
        <v>0</v>
      </c>
      <c r="AK45" s="102">
        <v>0</v>
      </c>
      <c r="AL45" s="102"/>
      <c r="AM45" s="102"/>
      <c r="AN45" s="102">
        <f t="shared" si="12"/>
        <v>0</v>
      </c>
      <c r="AO45" s="102">
        <v>0</v>
      </c>
      <c r="AP45" s="102"/>
      <c r="AQ45" s="102"/>
      <c r="AR45" s="102">
        <f t="shared" si="16"/>
        <v>77.36</v>
      </c>
      <c r="AS45" s="102">
        <v>74.18</v>
      </c>
      <c r="AT45" s="97">
        <v>3.18</v>
      </c>
      <c r="AU45" s="102"/>
      <c r="AV45" s="102">
        <f t="shared" si="13"/>
        <v>53.67</v>
      </c>
      <c r="AW45" s="102">
        <v>62.43</v>
      </c>
      <c r="AX45" s="102">
        <v>-8.76</v>
      </c>
      <c r="AY45" s="102"/>
      <c r="AZ45" s="102">
        <f t="shared" si="23"/>
        <v>0</v>
      </c>
      <c r="BA45" s="102">
        <v>0</v>
      </c>
      <c r="BB45" s="102"/>
      <c r="BC45" s="102"/>
      <c r="BD45" s="108"/>
      <c r="BE45" s="108"/>
      <c r="BF45" s="108"/>
      <c r="BG45" s="108"/>
    </row>
    <row r="46" ht="13.5" spans="1:59">
      <c r="A46" s="81" t="s">
        <v>61</v>
      </c>
      <c r="B46" s="97">
        <f t="shared" si="24"/>
        <v>455.08</v>
      </c>
      <c r="C46" s="99">
        <v>455.08</v>
      </c>
      <c r="D46" s="100">
        <v>0</v>
      </c>
      <c r="E46" s="103">
        <v>0</v>
      </c>
      <c r="F46" s="102">
        <f t="shared" si="21"/>
        <v>135.1</v>
      </c>
      <c r="G46" s="102">
        <v>135.1</v>
      </c>
      <c r="H46" s="102" t="s">
        <v>137</v>
      </c>
      <c r="I46" s="102" t="s">
        <v>137</v>
      </c>
      <c r="J46" s="102">
        <f t="shared" si="6"/>
        <v>0</v>
      </c>
      <c r="K46" s="102"/>
      <c r="L46" s="102"/>
      <c r="M46" s="102"/>
      <c r="N46" s="102">
        <f t="shared" si="14"/>
        <v>104.4</v>
      </c>
      <c r="O46" s="102">
        <f t="shared" si="22"/>
        <v>104.4</v>
      </c>
      <c r="P46" s="102">
        <v>52.2</v>
      </c>
      <c r="Q46" s="102">
        <v>52.2</v>
      </c>
      <c r="R46" s="102">
        <v>0</v>
      </c>
      <c r="S46" s="102">
        <v>0</v>
      </c>
      <c r="T46" s="102">
        <f t="shared" si="7"/>
        <v>80</v>
      </c>
      <c r="U46" s="102">
        <v>80</v>
      </c>
      <c r="V46" s="102">
        <v>0</v>
      </c>
      <c r="W46" s="102">
        <v>0</v>
      </c>
      <c r="X46" s="102">
        <f t="shared" si="8"/>
        <v>240</v>
      </c>
      <c r="Y46" s="102">
        <v>240</v>
      </c>
      <c r="Z46" s="102"/>
      <c r="AA46" s="102"/>
      <c r="AB46" s="102">
        <f t="shared" si="9"/>
        <v>0</v>
      </c>
      <c r="AC46" s="102">
        <v>0</v>
      </c>
      <c r="AD46" s="102"/>
      <c r="AE46" s="102"/>
      <c r="AF46" s="102">
        <f t="shared" si="10"/>
        <v>0</v>
      </c>
      <c r="AG46" s="102">
        <v>0</v>
      </c>
      <c r="AH46" s="102"/>
      <c r="AI46" s="102"/>
      <c r="AJ46" s="102">
        <f t="shared" si="11"/>
        <v>0</v>
      </c>
      <c r="AK46" s="102">
        <v>0</v>
      </c>
      <c r="AL46" s="102"/>
      <c r="AM46" s="102"/>
      <c r="AN46" s="102">
        <f t="shared" si="12"/>
        <v>0</v>
      </c>
      <c r="AO46" s="102">
        <v>0</v>
      </c>
      <c r="AP46" s="102"/>
      <c r="AQ46" s="102"/>
      <c r="AR46" s="102">
        <f t="shared" si="16"/>
        <v>469.39</v>
      </c>
      <c r="AS46" s="102">
        <v>476.91</v>
      </c>
      <c r="AT46" s="97">
        <v>-7.52</v>
      </c>
      <c r="AU46" s="102"/>
      <c r="AV46" s="102">
        <f t="shared" si="13"/>
        <v>349.11</v>
      </c>
      <c r="AW46" s="102">
        <v>408.26</v>
      </c>
      <c r="AX46" s="102">
        <v>-59.15</v>
      </c>
      <c r="AY46" s="102"/>
      <c r="AZ46" s="102">
        <f t="shared" si="23"/>
        <v>0</v>
      </c>
      <c r="BA46" s="102">
        <v>0</v>
      </c>
      <c r="BB46" s="102"/>
      <c r="BC46" s="102"/>
      <c r="BD46" s="108"/>
      <c r="BE46" s="108"/>
      <c r="BF46" s="108"/>
      <c r="BG46" s="108"/>
    </row>
    <row r="47" ht="13.5" spans="1:59">
      <c r="A47" s="83" t="s">
        <v>62</v>
      </c>
      <c r="B47" s="97">
        <f t="shared" ref="B47:N47" si="25">SUM(B48:B119)</f>
        <v>1357.35</v>
      </c>
      <c r="C47" s="97">
        <f t="shared" si="25"/>
        <v>997.35</v>
      </c>
      <c r="D47" s="97">
        <f t="shared" si="25"/>
        <v>360</v>
      </c>
      <c r="E47" s="97">
        <f t="shared" si="25"/>
        <v>0</v>
      </c>
      <c r="F47" s="97">
        <v>245</v>
      </c>
      <c r="G47" s="97">
        <v>245</v>
      </c>
      <c r="H47" s="97">
        <v>0</v>
      </c>
      <c r="I47" s="97">
        <v>0</v>
      </c>
      <c r="J47" s="97">
        <f t="shared" si="25"/>
        <v>0</v>
      </c>
      <c r="K47" s="97">
        <f t="shared" si="25"/>
        <v>0</v>
      </c>
      <c r="L47" s="97">
        <f t="shared" si="25"/>
        <v>0</v>
      </c>
      <c r="M47" s="97">
        <f t="shared" si="25"/>
        <v>0</v>
      </c>
      <c r="N47" s="97">
        <f t="shared" si="25"/>
        <v>3281.64</v>
      </c>
      <c r="O47" s="97">
        <f t="shared" ref="O47:BG47" si="26">SUM(O48:O119)</f>
        <v>3281.64</v>
      </c>
      <c r="P47" s="97">
        <f t="shared" si="26"/>
        <v>1640.82</v>
      </c>
      <c r="Q47" s="97">
        <f t="shared" si="26"/>
        <v>1640.82</v>
      </c>
      <c r="R47" s="97">
        <f t="shared" si="26"/>
        <v>0</v>
      </c>
      <c r="S47" s="97">
        <f t="shared" si="26"/>
        <v>0</v>
      </c>
      <c r="T47" s="97">
        <f t="shared" si="26"/>
        <v>0</v>
      </c>
      <c r="U47" s="97">
        <f t="shared" si="26"/>
        <v>0</v>
      </c>
      <c r="V47" s="97">
        <f t="shared" si="26"/>
        <v>0</v>
      </c>
      <c r="W47" s="97">
        <f t="shared" si="26"/>
        <v>0</v>
      </c>
      <c r="X47" s="97">
        <f t="shared" si="26"/>
        <v>2551.98</v>
      </c>
      <c r="Y47" s="97">
        <f t="shared" si="26"/>
        <v>2551.98</v>
      </c>
      <c r="Z47" s="97">
        <f t="shared" si="26"/>
        <v>0</v>
      </c>
      <c r="AA47" s="97">
        <f t="shared" si="26"/>
        <v>0</v>
      </c>
      <c r="AB47" s="97">
        <f t="shared" si="26"/>
        <v>0</v>
      </c>
      <c r="AC47" s="97">
        <f t="shared" si="26"/>
        <v>0</v>
      </c>
      <c r="AD47" s="97">
        <f t="shared" si="26"/>
        <v>0</v>
      </c>
      <c r="AE47" s="97">
        <f t="shared" si="26"/>
        <v>0</v>
      </c>
      <c r="AF47" s="97">
        <f t="shared" si="26"/>
        <v>0</v>
      </c>
      <c r="AG47" s="97">
        <f t="shared" si="26"/>
        <v>0</v>
      </c>
      <c r="AH47" s="97">
        <f t="shared" si="26"/>
        <v>0</v>
      </c>
      <c r="AI47" s="97">
        <f t="shared" si="26"/>
        <v>0</v>
      </c>
      <c r="AJ47" s="97">
        <f t="shared" si="26"/>
        <v>0</v>
      </c>
      <c r="AK47" s="97">
        <f t="shared" si="26"/>
        <v>0</v>
      </c>
      <c r="AL47" s="97">
        <f t="shared" si="26"/>
        <v>0</v>
      </c>
      <c r="AM47" s="97">
        <f t="shared" si="26"/>
        <v>0</v>
      </c>
      <c r="AN47" s="97">
        <f t="shared" si="26"/>
        <v>0</v>
      </c>
      <c r="AO47" s="97">
        <f t="shared" si="26"/>
        <v>0</v>
      </c>
      <c r="AP47" s="97">
        <f t="shared" si="26"/>
        <v>0</v>
      </c>
      <c r="AQ47" s="97">
        <f t="shared" si="26"/>
        <v>0</v>
      </c>
      <c r="AR47" s="97">
        <f t="shared" si="26"/>
        <v>2522.96</v>
      </c>
      <c r="AS47" s="97">
        <f t="shared" si="26"/>
        <v>2489.01</v>
      </c>
      <c r="AT47" s="97">
        <f t="shared" si="26"/>
        <v>33.95</v>
      </c>
      <c r="AU47" s="97">
        <f t="shared" si="26"/>
        <v>0</v>
      </c>
      <c r="AV47" s="97">
        <f t="shared" si="26"/>
        <v>360.86</v>
      </c>
      <c r="AW47" s="97">
        <f t="shared" si="26"/>
        <v>541.73</v>
      </c>
      <c r="AX47" s="97">
        <f t="shared" si="26"/>
        <v>-180.87</v>
      </c>
      <c r="AY47" s="97">
        <f t="shared" si="26"/>
        <v>0</v>
      </c>
      <c r="AZ47" s="97">
        <f t="shared" si="26"/>
        <v>0</v>
      </c>
      <c r="BA47" s="97">
        <f t="shared" si="26"/>
        <v>0</v>
      </c>
      <c r="BB47" s="97">
        <f t="shared" si="26"/>
        <v>0</v>
      </c>
      <c r="BC47" s="97">
        <f t="shared" si="26"/>
        <v>0</v>
      </c>
      <c r="BD47" s="97">
        <f t="shared" si="26"/>
        <v>0</v>
      </c>
      <c r="BE47" s="97">
        <f t="shared" si="26"/>
        <v>0</v>
      </c>
      <c r="BF47" s="97">
        <f t="shared" si="26"/>
        <v>0</v>
      </c>
      <c r="BG47" s="97">
        <f t="shared" si="26"/>
        <v>0</v>
      </c>
    </row>
    <row r="48" ht="13.5" spans="1:59">
      <c r="A48" s="84" t="s">
        <v>63</v>
      </c>
      <c r="B48" s="97">
        <f t="shared" si="24"/>
        <v>18</v>
      </c>
      <c r="C48" s="99">
        <v>10</v>
      </c>
      <c r="D48" s="100">
        <v>8</v>
      </c>
      <c r="E48" s="104"/>
      <c r="F48" s="102">
        <f>G48+H48</f>
        <v>14</v>
      </c>
      <c r="G48" s="102">
        <v>14</v>
      </c>
      <c r="H48" s="102">
        <v>0</v>
      </c>
      <c r="I48" s="102">
        <v>0</v>
      </c>
      <c r="J48" s="102">
        <f t="shared" si="6"/>
        <v>0</v>
      </c>
      <c r="K48" s="102"/>
      <c r="L48" s="102"/>
      <c r="M48" s="102"/>
      <c r="N48" s="102">
        <f t="shared" si="14"/>
        <v>52.2</v>
      </c>
      <c r="O48" s="102">
        <f>P48+Q48</f>
        <v>52.2</v>
      </c>
      <c r="P48" s="102">
        <v>26.1</v>
      </c>
      <c r="Q48" s="102">
        <v>26.1</v>
      </c>
      <c r="R48" s="102">
        <v>0</v>
      </c>
      <c r="S48" s="102">
        <v>0</v>
      </c>
      <c r="T48" s="102">
        <f t="shared" si="7"/>
        <v>0</v>
      </c>
      <c r="U48" s="102">
        <v>0</v>
      </c>
      <c r="V48" s="102">
        <v>0</v>
      </c>
      <c r="W48" s="102">
        <v>0</v>
      </c>
      <c r="X48" s="102">
        <f t="shared" si="8"/>
        <v>45</v>
      </c>
      <c r="Y48" s="102">
        <v>45</v>
      </c>
      <c r="Z48" s="102"/>
      <c r="AA48" s="102"/>
      <c r="AB48" s="102">
        <f t="shared" si="9"/>
        <v>0</v>
      </c>
      <c r="AC48" s="102">
        <v>0</v>
      </c>
      <c r="AD48" s="102"/>
      <c r="AE48" s="102"/>
      <c r="AF48" s="102">
        <f t="shared" si="10"/>
        <v>0</v>
      </c>
      <c r="AG48" s="102">
        <v>0</v>
      </c>
      <c r="AH48" s="102"/>
      <c r="AI48" s="102"/>
      <c r="AJ48" s="102">
        <f t="shared" si="11"/>
        <v>0</v>
      </c>
      <c r="AK48" s="102">
        <v>0</v>
      </c>
      <c r="AL48" s="102"/>
      <c r="AM48" s="102"/>
      <c r="AN48" s="102">
        <f t="shared" si="12"/>
        <v>0</v>
      </c>
      <c r="AO48" s="102">
        <v>0</v>
      </c>
      <c r="AP48" s="102"/>
      <c r="AQ48" s="102"/>
      <c r="AR48" s="102">
        <f t="shared" si="16"/>
        <v>32.79</v>
      </c>
      <c r="AS48" s="102">
        <v>32.72</v>
      </c>
      <c r="AT48" s="97">
        <v>0.07</v>
      </c>
      <c r="AU48" s="102"/>
      <c r="AV48" s="102">
        <f t="shared" si="13"/>
        <v>0</v>
      </c>
      <c r="AW48" s="102">
        <v>0</v>
      </c>
      <c r="AX48" s="102">
        <v>0</v>
      </c>
      <c r="AY48" s="102"/>
      <c r="AZ48" s="102">
        <f t="shared" si="23"/>
        <v>0</v>
      </c>
      <c r="BA48" s="102">
        <v>0</v>
      </c>
      <c r="BB48" s="102"/>
      <c r="BC48" s="102"/>
      <c r="BD48" s="108"/>
      <c r="BE48" s="108"/>
      <c r="BF48" s="108"/>
      <c r="BG48" s="108"/>
    </row>
    <row r="49" ht="13.5" spans="1:59">
      <c r="A49" s="84" t="s">
        <v>64</v>
      </c>
      <c r="B49" s="97">
        <f t="shared" si="24"/>
        <v>12.5</v>
      </c>
      <c r="C49" s="99">
        <v>4.5</v>
      </c>
      <c r="D49" s="100">
        <v>8</v>
      </c>
      <c r="E49" s="104"/>
      <c r="F49" s="102">
        <f t="shared" ref="F49:F80" si="27">G49+H49</f>
        <v>0</v>
      </c>
      <c r="G49" s="102">
        <v>0</v>
      </c>
      <c r="H49" s="102">
        <v>0</v>
      </c>
      <c r="I49" s="102">
        <v>0</v>
      </c>
      <c r="J49" s="102">
        <f t="shared" si="6"/>
        <v>0</v>
      </c>
      <c r="K49" s="102"/>
      <c r="L49" s="102"/>
      <c r="M49" s="102"/>
      <c r="N49" s="102">
        <f t="shared" si="14"/>
        <v>48.72</v>
      </c>
      <c r="O49" s="102">
        <f t="shared" ref="O49:O80" si="28">P49+Q49</f>
        <v>48.72</v>
      </c>
      <c r="P49" s="102">
        <v>24.36</v>
      </c>
      <c r="Q49" s="102">
        <v>24.36</v>
      </c>
      <c r="R49" s="102">
        <v>0</v>
      </c>
      <c r="S49" s="102">
        <v>0</v>
      </c>
      <c r="T49" s="102">
        <f t="shared" si="7"/>
        <v>0</v>
      </c>
      <c r="U49" s="102">
        <v>0</v>
      </c>
      <c r="V49" s="102">
        <v>0</v>
      </c>
      <c r="W49" s="102">
        <v>0</v>
      </c>
      <c r="X49" s="102">
        <f t="shared" si="8"/>
        <v>40</v>
      </c>
      <c r="Y49" s="102">
        <v>40</v>
      </c>
      <c r="Z49" s="102"/>
      <c r="AA49" s="102"/>
      <c r="AB49" s="102">
        <f t="shared" si="9"/>
        <v>0</v>
      </c>
      <c r="AC49" s="102">
        <v>0</v>
      </c>
      <c r="AD49" s="102"/>
      <c r="AE49" s="102"/>
      <c r="AF49" s="102">
        <f t="shared" si="10"/>
        <v>0</v>
      </c>
      <c r="AG49" s="102">
        <v>0</v>
      </c>
      <c r="AH49" s="102"/>
      <c r="AI49" s="102"/>
      <c r="AJ49" s="102">
        <f t="shared" si="11"/>
        <v>0</v>
      </c>
      <c r="AK49" s="102">
        <v>0</v>
      </c>
      <c r="AL49" s="102"/>
      <c r="AM49" s="102"/>
      <c r="AN49" s="102">
        <f t="shared" si="12"/>
        <v>0</v>
      </c>
      <c r="AO49" s="102">
        <v>0</v>
      </c>
      <c r="AP49" s="102"/>
      <c r="AQ49" s="102"/>
      <c r="AR49" s="102">
        <f t="shared" si="16"/>
        <v>20.74</v>
      </c>
      <c r="AS49" s="102">
        <v>20.74</v>
      </c>
      <c r="AT49" s="97">
        <v>0</v>
      </c>
      <c r="AU49" s="102"/>
      <c r="AV49" s="102">
        <f t="shared" si="13"/>
        <v>0</v>
      </c>
      <c r="AW49" s="102">
        <v>0</v>
      </c>
      <c r="AX49" s="102">
        <v>0</v>
      </c>
      <c r="AY49" s="102"/>
      <c r="AZ49" s="102">
        <f t="shared" si="23"/>
        <v>0</v>
      </c>
      <c r="BA49" s="102">
        <v>0</v>
      </c>
      <c r="BB49" s="102"/>
      <c r="BC49" s="102"/>
      <c r="BD49" s="108"/>
      <c r="BE49" s="108"/>
      <c r="BF49" s="108"/>
      <c r="BG49" s="108"/>
    </row>
    <row r="50" ht="13.5" spans="1:59">
      <c r="A50" s="84" t="s">
        <v>65</v>
      </c>
      <c r="B50" s="97">
        <f t="shared" si="24"/>
        <v>14</v>
      </c>
      <c r="C50" s="99">
        <v>6</v>
      </c>
      <c r="D50" s="100">
        <v>8</v>
      </c>
      <c r="E50" s="104"/>
      <c r="F50" s="102">
        <f t="shared" si="27"/>
        <v>0</v>
      </c>
      <c r="G50" s="102">
        <v>0</v>
      </c>
      <c r="H50" s="102">
        <v>0</v>
      </c>
      <c r="I50" s="102">
        <v>0</v>
      </c>
      <c r="J50" s="102">
        <f t="shared" si="6"/>
        <v>0</v>
      </c>
      <c r="K50" s="102"/>
      <c r="L50" s="102"/>
      <c r="M50" s="102"/>
      <c r="N50" s="102">
        <f t="shared" si="14"/>
        <v>66.12</v>
      </c>
      <c r="O50" s="102">
        <f t="shared" si="28"/>
        <v>66.12</v>
      </c>
      <c r="P50" s="102">
        <v>33.06</v>
      </c>
      <c r="Q50" s="102">
        <v>33.06</v>
      </c>
      <c r="R50" s="102">
        <v>0</v>
      </c>
      <c r="S50" s="102">
        <v>0</v>
      </c>
      <c r="T50" s="102">
        <f t="shared" si="7"/>
        <v>0</v>
      </c>
      <c r="U50" s="102">
        <v>0</v>
      </c>
      <c r="V50" s="102">
        <v>0</v>
      </c>
      <c r="W50" s="102">
        <v>0</v>
      </c>
      <c r="X50" s="102">
        <f t="shared" si="8"/>
        <v>82.5</v>
      </c>
      <c r="Y50" s="102">
        <v>82.5</v>
      </c>
      <c r="Z50" s="102"/>
      <c r="AA50" s="102"/>
      <c r="AB50" s="102">
        <f t="shared" si="9"/>
        <v>0</v>
      </c>
      <c r="AC50" s="102">
        <v>0</v>
      </c>
      <c r="AD50" s="102"/>
      <c r="AE50" s="102"/>
      <c r="AF50" s="102">
        <f t="shared" si="10"/>
        <v>0</v>
      </c>
      <c r="AG50" s="102">
        <v>0</v>
      </c>
      <c r="AH50" s="102"/>
      <c r="AI50" s="102"/>
      <c r="AJ50" s="102">
        <f t="shared" si="11"/>
        <v>0</v>
      </c>
      <c r="AK50" s="102">
        <v>0</v>
      </c>
      <c r="AL50" s="102"/>
      <c r="AM50" s="102"/>
      <c r="AN50" s="102">
        <f t="shared" si="12"/>
        <v>0</v>
      </c>
      <c r="AO50" s="102">
        <v>0</v>
      </c>
      <c r="AP50" s="102"/>
      <c r="AQ50" s="102"/>
      <c r="AR50" s="102">
        <f t="shared" si="16"/>
        <v>46.9</v>
      </c>
      <c r="AS50" s="102">
        <v>46.66</v>
      </c>
      <c r="AT50" s="97">
        <v>0.24</v>
      </c>
      <c r="AU50" s="102"/>
      <c r="AV50" s="102">
        <f t="shared" si="13"/>
        <v>0</v>
      </c>
      <c r="AW50" s="102">
        <v>0</v>
      </c>
      <c r="AX50" s="102">
        <v>0</v>
      </c>
      <c r="AY50" s="102"/>
      <c r="AZ50" s="102">
        <f t="shared" si="23"/>
        <v>0</v>
      </c>
      <c r="BA50" s="102">
        <v>0</v>
      </c>
      <c r="BB50" s="102"/>
      <c r="BC50" s="102"/>
      <c r="BD50" s="108"/>
      <c r="BE50" s="108"/>
      <c r="BF50" s="108"/>
      <c r="BG50" s="108"/>
    </row>
    <row r="51" ht="13.5" spans="1:59">
      <c r="A51" s="84" t="s">
        <v>66</v>
      </c>
      <c r="B51" s="97">
        <f t="shared" si="24"/>
        <v>12.5</v>
      </c>
      <c r="C51" s="99">
        <v>4.5</v>
      </c>
      <c r="D51" s="100">
        <v>8</v>
      </c>
      <c r="E51" s="104"/>
      <c r="F51" s="102">
        <f t="shared" si="27"/>
        <v>0</v>
      </c>
      <c r="G51" s="102">
        <v>0</v>
      </c>
      <c r="H51" s="102">
        <v>0</v>
      </c>
      <c r="I51" s="102">
        <v>0</v>
      </c>
      <c r="J51" s="102">
        <f t="shared" si="6"/>
        <v>0</v>
      </c>
      <c r="K51" s="102"/>
      <c r="L51" s="102"/>
      <c r="M51" s="102"/>
      <c r="N51" s="102">
        <f t="shared" si="14"/>
        <v>90.48</v>
      </c>
      <c r="O51" s="102">
        <f t="shared" si="28"/>
        <v>90.48</v>
      </c>
      <c r="P51" s="102">
        <v>45.24</v>
      </c>
      <c r="Q51" s="102">
        <v>45.24</v>
      </c>
      <c r="R51" s="102">
        <v>0</v>
      </c>
      <c r="S51" s="102">
        <v>0</v>
      </c>
      <c r="T51" s="102">
        <f t="shared" si="7"/>
        <v>0</v>
      </c>
      <c r="U51" s="102">
        <v>0</v>
      </c>
      <c r="V51" s="102">
        <v>0</v>
      </c>
      <c r="W51" s="102">
        <v>0</v>
      </c>
      <c r="X51" s="102">
        <f t="shared" si="8"/>
        <v>70</v>
      </c>
      <c r="Y51" s="102">
        <v>70</v>
      </c>
      <c r="Z51" s="102"/>
      <c r="AA51" s="102"/>
      <c r="AB51" s="102">
        <f t="shared" si="9"/>
        <v>0</v>
      </c>
      <c r="AC51" s="102">
        <v>0</v>
      </c>
      <c r="AD51" s="102"/>
      <c r="AE51" s="102"/>
      <c r="AF51" s="102">
        <f t="shared" si="10"/>
        <v>0</v>
      </c>
      <c r="AG51" s="102">
        <v>0</v>
      </c>
      <c r="AH51" s="102"/>
      <c r="AI51" s="102"/>
      <c r="AJ51" s="102">
        <f t="shared" si="11"/>
        <v>0</v>
      </c>
      <c r="AK51" s="102">
        <v>0</v>
      </c>
      <c r="AL51" s="102"/>
      <c r="AM51" s="102"/>
      <c r="AN51" s="102">
        <f t="shared" si="12"/>
        <v>0</v>
      </c>
      <c r="AO51" s="102">
        <v>0</v>
      </c>
      <c r="AP51" s="102"/>
      <c r="AQ51" s="102"/>
      <c r="AR51" s="102">
        <f t="shared" si="16"/>
        <v>76.23</v>
      </c>
      <c r="AS51" s="102">
        <v>69.12</v>
      </c>
      <c r="AT51" s="97">
        <v>7.11</v>
      </c>
      <c r="AU51" s="102"/>
      <c r="AV51" s="102">
        <f t="shared" si="13"/>
        <v>0</v>
      </c>
      <c r="AW51" s="102">
        <v>0</v>
      </c>
      <c r="AX51" s="102">
        <v>0</v>
      </c>
      <c r="AY51" s="102"/>
      <c r="AZ51" s="102">
        <f t="shared" si="23"/>
        <v>0</v>
      </c>
      <c r="BA51" s="102">
        <v>0</v>
      </c>
      <c r="BB51" s="102"/>
      <c r="BC51" s="102"/>
      <c r="BD51" s="108"/>
      <c r="BE51" s="108"/>
      <c r="BF51" s="108"/>
      <c r="BG51" s="108"/>
    </row>
    <row r="52" ht="13.5" spans="1:59">
      <c r="A52" s="84" t="s">
        <v>67</v>
      </c>
      <c r="B52" s="97">
        <f t="shared" si="24"/>
        <v>17.22</v>
      </c>
      <c r="C52" s="99">
        <v>9.22</v>
      </c>
      <c r="D52" s="100">
        <v>8</v>
      </c>
      <c r="E52" s="104"/>
      <c r="F52" s="102">
        <f t="shared" si="27"/>
        <v>0</v>
      </c>
      <c r="G52" s="102">
        <v>0</v>
      </c>
      <c r="H52" s="102">
        <v>0</v>
      </c>
      <c r="I52" s="102">
        <v>0</v>
      </c>
      <c r="J52" s="102">
        <f t="shared" si="6"/>
        <v>0</v>
      </c>
      <c r="K52" s="102"/>
      <c r="L52" s="102"/>
      <c r="M52" s="102"/>
      <c r="N52" s="102">
        <f t="shared" si="14"/>
        <v>66.12</v>
      </c>
      <c r="O52" s="102">
        <f t="shared" si="28"/>
        <v>66.12</v>
      </c>
      <c r="P52" s="102">
        <v>33.06</v>
      </c>
      <c r="Q52" s="102">
        <v>33.06</v>
      </c>
      <c r="R52" s="102">
        <v>0</v>
      </c>
      <c r="S52" s="102">
        <v>0</v>
      </c>
      <c r="T52" s="102">
        <f t="shared" si="7"/>
        <v>0</v>
      </c>
      <c r="U52" s="102">
        <v>0</v>
      </c>
      <c r="V52" s="102">
        <v>0</v>
      </c>
      <c r="W52" s="102">
        <v>0</v>
      </c>
      <c r="X52" s="102">
        <f t="shared" si="8"/>
        <v>60</v>
      </c>
      <c r="Y52" s="102">
        <v>60</v>
      </c>
      <c r="Z52" s="102"/>
      <c r="AA52" s="102"/>
      <c r="AB52" s="102">
        <f t="shared" si="9"/>
        <v>0</v>
      </c>
      <c r="AC52" s="102">
        <v>0</v>
      </c>
      <c r="AD52" s="102"/>
      <c r="AE52" s="102"/>
      <c r="AF52" s="102">
        <f t="shared" si="10"/>
        <v>0</v>
      </c>
      <c r="AG52" s="102">
        <v>0</v>
      </c>
      <c r="AH52" s="102"/>
      <c r="AI52" s="102"/>
      <c r="AJ52" s="102">
        <f t="shared" si="11"/>
        <v>0</v>
      </c>
      <c r="AK52" s="102">
        <v>0</v>
      </c>
      <c r="AL52" s="102"/>
      <c r="AM52" s="102"/>
      <c r="AN52" s="102">
        <f t="shared" si="12"/>
        <v>0</v>
      </c>
      <c r="AO52" s="102">
        <v>0</v>
      </c>
      <c r="AP52" s="102"/>
      <c r="AQ52" s="102"/>
      <c r="AR52" s="102">
        <f t="shared" si="16"/>
        <v>44.74</v>
      </c>
      <c r="AS52" s="102">
        <v>64.8</v>
      </c>
      <c r="AT52" s="97">
        <v>-20.06</v>
      </c>
      <c r="AU52" s="102"/>
      <c r="AV52" s="102">
        <f t="shared" si="13"/>
        <v>0</v>
      </c>
      <c r="AW52" s="102">
        <v>0</v>
      </c>
      <c r="AX52" s="102">
        <v>0</v>
      </c>
      <c r="AY52" s="102"/>
      <c r="AZ52" s="102">
        <f t="shared" si="23"/>
        <v>0</v>
      </c>
      <c r="BA52" s="102">
        <v>0</v>
      </c>
      <c r="BB52" s="102"/>
      <c r="BC52" s="102"/>
      <c r="BD52" s="108"/>
      <c r="BE52" s="108"/>
      <c r="BF52" s="108"/>
      <c r="BG52" s="108"/>
    </row>
    <row r="53" ht="13.5" spans="1:59">
      <c r="A53" s="84" t="s">
        <v>68</v>
      </c>
      <c r="B53" s="97">
        <f t="shared" si="24"/>
        <v>12.5</v>
      </c>
      <c r="C53" s="99">
        <v>4.5</v>
      </c>
      <c r="D53" s="100">
        <v>8</v>
      </c>
      <c r="E53" s="104"/>
      <c r="F53" s="102">
        <f t="shared" si="27"/>
        <v>0</v>
      </c>
      <c r="G53" s="102">
        <v>0</v>
      </c>
      <c r="H53" s="102">
        <v>0</v>
      </c>
      <c r="I53" s="102">
        <v>0</v>
      </c>
      <c r="J53" s="102">
        <f t="shared" si="6"/>
        <v>0</v>
      </c>
      <c r="K53" s="102"/>
      <c r="L53" s="102"/>
      <c r="M53" s="102"/>
      <c r="N53" s="102">
        <f t="shared" si="14"/>
        <v>83.52</v>
      </c>
      <c r="O53" s="102">
        <f t="shared" si="28"/>
        <v>83.52</v>
      </c>
      <c r="P53" s="102">
        <v>41.76</v>
      </c>
      <c r="Q53" s="102">
        <v>41.76</v>
      </c>
      <c r="R53" s="102">
        <v>0</v>
      </c>
      <c r="S53" s="102">
        <v>0</v>
      </c>
      <c r="T53" s="102">
        <f t="shared" si="7"/>
        <v>0</v>
      </c>
      <c r="U53" s="102">
        <v>0</v>
      </c>
      <c r="V53" s="102">
        <v>0</v>
      </c>
      <c r="W53" s="102">
        <v>0</v>
      </c>
      <c r="X53" s="102">
        <f t="shared" si="8"/>
        <v>65</v>
      </c>
      <c r="Y53" s="102">
        <v>65</v>
      </c>
      <c r="Z53" s="102"/>
      <c r="AA53" s="102"/>
      <c r="AB53" s="102">
        <f t="shared" si="9"/>
        <v>0</v>
      </c>
      <c r="AC53" s="102">
        <v>0</v>
      </c>
      <c r="AD53" s="102"/>
      <c r="AE53" s="102"/>
      <c r="AF53" s="102">
        <f t="shared" si="10"/>
        <v>0</v>
      </c>
      <c r="AG53" s="102">
        <v>0</v>
      </c>
      <c r="AH53" s="102"/>
      <c r="AI53" s="102"/>
      <c r="AJ53" s="102">
        <f t="shared" si="11"/>
        <v>0</v>
      </c>
      <c r="AK53" s="102">
        <v>0</v>
      </c>
      <c r="AL53" s="102"/>
      <c r="AM53" s="102"/>
      <c r="AN53" s="102">
        <f t="shared" si="12"/>
        <v>0</v>
      </c>
      <c r="AO53" s="102">
        <v>0</v>
      </c>
      <c r="AP53" s="102"/>
      <c r="AQ53" s="102"/>
      <c r="AR53" s="102">
        <f t="shared" si="16"/>
        <v>64.71</v>
      </c>
      <c r="AS53" s="102">
        <v>64.8</v>
      </c>
      <c r="AT53" s="97">
        <v>-0.09</v>
      </c>
      <c r="AU53" s="102"/>
      <c r="AV53" s="102">
        <f t="shared" si="13"/>
        <v>0</v>
      </c>
      <c r="AW53" s="102">
        <v>0</v>
      </c>
      <c r="AX53" s="102">
        <v>0</v>
      </c>
      <c r="AY53" s="102"/>
      <c r="AZ53" s="102">
        <f t="shared" si="23"/>
        <v>0</v>
      </c>
      <c r="BA53" s="102">
        <v>0</v>
      </c>
      <c r="BB53" s="102"/>
      <c r="BC53" s="102"/>
      <c r="BD53" s="108"/>
      <c r="BE53" s="108"/>
      <c r="BF53" s="108"/>
      <c r="BG53" s="108"/>
    </row>
    <row r="54" ht="13.5" spans="1:59">
      <c r="A54" s="84" t="s">
        <v>69</v>
      </c>
      <c r="B54" s="97">
        <f t="shared" si="24"/>
        <v>12.5</v>
      </c>
      <c r="C54" s="99">
        <v>4.5</v>
      </c>
      <c r="D54" s="100">
        <v>8</v>
      </c>
      <c r="E54" s="104"/>
      <c r="F54" s="102">
        <f t="shared" si="27"/>
        <v>0</v>
      </c>
      <c r="G54" s="102">
        <v>0</v>
      </c>
      <c r="H54" s="102">
        <v>0</v>
      </c>
      <c r="I54" s="102">
        <v>0</v>
      </c>
      <c r="J54" s="102">
        <f t="shared" si="6"/>
        <v>0</v>
      </c>
      <c r="K54" s="102"/>
      <c r="L54" s="102"/>
      <c r="M54" s="102"/>
      <c r="N54" s="102">
        <f t="shared" si="14"/>
        <v>31.32</v>
      </c>
      <c r="O54" s="102">
        <f t="shared" si="28"/>
        <v>31.32</v>
      </c>
      <c r="P54" s="102">
        <v>15.66</v>
      </c>
      <c r="Q54" s="102">
        <v>15.66</v>
      </c>
      <c r="R54" s="102">
        <v>0</v>
      </c>
      <c r="S54" s="102">
        <v>0</v>
      </c>
      <c r="T54" s="102">
        <f t="shared" si="7"/>
        <v>0</v>
      </c>
      <c r="U54" s="102">
        <v>0</v>
      </c>
      <c r="V54" s="102">
        <v>0</v>
      </c>
      <c r="W54" s="102">
        <v>0</v>
      </c>
      <c r="X54" s="102">
        <f t="shared" si="8"/>
        <v>37.5</v>
      </c>
      <c r="Y54" s="102">
        <v>37.5</v>
      </c>
      <c r="Z54" s="102"/>
      <c r="AA54" s="102"/>
      <c r="AB54" s="102">
        <f t="shared" si="9"/>
        <v>0</v>
      </c>
      <c r="AC54" s="102">
        <v>0</v>
      </c>
      <c r="AD54" s="102"/>
      <c r="AE54" s="102"/>
      <c r="AF54" s="102">
        <f t="shared" si="10"/>
        <v>0</v>
      </c>
      <c r="AG54" s="102">
        <v>0</v>
      </c>
      <c r="AH54" s="102"/>
      <c r="AI54" s="102"/>
      <c r="AJ54" s="102">
        <f t="shared" si="11"/>
        <v>0</v>
      </c>
      <c r="AK54" s="102">
        <v>0</v>
      </c>
      <c r="AL54" s="102"/>
      <c r="AM54" s="102"/>
      <c r="AN54" s="102">
        <f t="shared" si="12"/>
        <v>0</v>
      </c>
      <c r="AO54" s="102">
        <v>0</v>
      </c>
      <c r="AP54" s="102"/>
      <c r="AQ54" s="102"/>
      <c r="AR54" s="102">
        <f t="shared" si="16"/>
        <v>32.83</v>
      </c>
      <c r="AS54" s="102">
        <v>32.4</v>
      </c>
      <c r="AT54" s="97">
        <v>0.43</v>
      </c>
      <c r="AU54" s="102"/>
      <c r="AV54" s="102">
        <f t="shared" si="13"/>
        <v>0</v>
      </c>
      <c r="AW54" s="102">
        <v>0</v>
      </c>
      <c r="AX54" s="102">
        <v>0</v>
      </c>
      <c r="AY54" s="102"/>
      <c r="AZ54" s="102">
        <f t="shared" si="23"/>
        <v>0</v>
      </c>
      <c r="BA54" s="102">
        <v>0</v>
      </c>
      <c r="BB54" s="102"/>
      <c r="BC54" s="102"/>
      <c r="BD54" s="108"/>
      <c r="BE54" s="108"/>
      <c r="BF54" s="108"/>
      <c r="BG54" s="108"/>
    </row>
    <row r="55" ht="13.5" spans="1:59">
      <c r="A55" s="84" t="s">
        <v>70</v>
      </c>
      <c r="B55" s="97">
        <f t="shared" si="24"/>
        <v>13</v>
      </c>
      <c r="C55" s="99">
        <v>5</v>
      </c>
      <c r="D55" s="100">
        <v>8</v>
      </c>
      <c r="E55" s="104"/>
      <c r="F55" s="102">
        <f t="shared" si="27"/>
        <v>0</v>
      </c>
      <c r="G55" s="102">
        <v>0</v>
      </c>
      <c r="H55" s="102">
        <v>0</v>
      </c>
      <c r="I55" s="102">
        <v>0</v>
      </c>
      <c r="J55" s="102">
        <f t="shared" si="6"/>
        <v>0</v>
      </c>
      <c r="K55" s="102"/>
      <c r="L55" s="102"/>
      <c r="M55" s="102"/>
      <c r="N55" s="102">
        <f t="shared" si="14"/>
        <v>24.36</v>
      </c>
      <c r="O55" s="102">
        <f t="shared" si="28"/>
        <v>24.36</v>
      </c>
      <c r="P55" s="102">
        <v>12.18</v>
      </c>
      <c r="Q55" s="102">
        <v>12.18</v>
      </c>
      <c r="R55" s="102">
        <v>0</v>
      </c>
      <c r="S55" s="102">
        <v>0</v>
      </c>
      <c r="T55" s="102">
        <f t="shared" si="7"/>
        <v>0</v>
      </c>
      <c r="U55" s="102">
        <v>0</v>
      </c>
      <c r="V55" s="102">
        <v>0</v>
      </c>
      <c r="W55" s="102">
        <v>0</v>
      </c>
      <c r="X55" s="102">
        <f t="shared" si="8"/>
        <v>19</v>
      </c>
      <c r="Y55" s="102">
        <v>19</v>
      </c>
      <c r="Z55" s="102"/>
      <c r="AA55" s="102"/>
      <c r="AB55" s="102">
        <f t="shared" si="9"/>
        <v>0</v>
      </c>
      <c r="AC55" s="102">
        <v>0</v>
      </c>
      <c r="AD55" s="102"/>
      <c r="AE55" s="102"/>
      <c r="AF55" s="102">
        <f t="shared" si="10"/>
        <v>0</v>
      </c>
      <c r="AG55" s="102">
        <v>0</v>
      </c>
      <c r="AH55" s="102"/>
      <c r="AI55" s="102"/>
      <c r="AJ55" s="102">
        <f t="shared" si="11"/>
        <v>0</v>
      </c>
      <c r="AK55" s="102">
        <v>0</v>
      </c>
      <c r="AL55" s="102"/>
      <c r="AM55" s="102"/>
      <c r="AN55" s="102">
        <f t="shared" si="12"/>
        <v>0</v>
      </c>
      <c r="AO55" s="102">
        <v>0</v>
      </c>
      <c r="AP55" s="102"/>
      <c r="AQ55" s="102"/>
      <c r="AR55" s="102">
        <f t="shared" si="16"/>
        <v>21.85</v>
      </c>
      <c r="AS55" s="102">
        <v>18.36</v>
      </c>
      <c r="AT55" s="97">
        <v>3.49</v>
      </c>
      <c r="AU55" s="102"/>
      <c r="AV55" s="102">
        <f t="shared" si="13"/>
        <v>0</v>
      </c>
      <c r="AW55" s="102">
        <v>0</v>
      </c>
      <c r="AX55" s="102">
        <v>0</v>
      </c>
      <c r="AY55" s="102"/>
      <c r="AZ55" s="102">
        <f t="shared" si="23"/>
        <v>0</v>
      </c>
      <c r="BA55" s="102">
        <v>0</v>
      </c>
      <c r="BB55" s="102"/>
      <c r="BC55" s="102"/>
      <c r="BD55" s="108"/>
      <c r="BE55" s="108"/>
      <c r="BF55" s="108"/>
      <c r="BG55" s="108"/>
    </row>
    <row r="56" ht="13.5" spans="1:59">
      <c r="A56" s="84" t="s">
        <v>71</v>
      </c>
      <c r="B56" s="97">
        <f t="shared" si="24"/>
        <v>23.78</v>
      </c>
      <c r="C56" s="99">
        <v>15.78</v>
      </c>
      <c r="D56" s="100">
        <v>8</v>
      </c>
      <c r="E56" s="104"/>
      <c r="F56" s="102">
        <f t="shared" si="27"/>
        <v>0</v>
      </c>
      <c r="G56" s="102">
        <v>0</v>
      </c>
      <c r="H56" s="102">
        <v>0</v>
      </c>
      <c r="I56" s="102">
        <v>0</v>
      </c>
      <c r="J56" s="102">
        <f t="shared" si="6"/>
        <v>0</v>
      </c>
      <c r="K56" s="102"/>
      <c r="L56" s="102"/>
      <c r="M56" s="102"/>
      <c r="N56" s="102">
        <f t="shared" si="14"/>
        <v>10.44</v>
      </c>
      <c r="O56" s="102">
        <f t="shared" si="28"/>
        <v>10.44</v>
      </c>
      <c r="P56" s="102">
        <v>5.22</v>
      </c>
      <c r="Q56" s="102">
        <v>5.22</v>
      </c>
      <c r="R56" s="102">
        <v>0</v>
      </c>
      <c r="S56" s="102">
        <v>0</v>
      </c>
      <c r="T56" s="102">
        <f t="shared" si="7"/>
        <v>0</v>
      </c>
      <c r="U56" s="102">
        <v>0</v>
      </c>
      <c r="V56" s="102">
        <v>0</v>
      </c>
      <c r="W56" s="102">
        <v>0</v>
      </c>
      <c r="X56" s="102">
        <f t="shared" si="8"/>
        <v>9.5</v>
      </c>
      <c r="Y56" s="102">
        <v>9.5</v>
      </c>
      <c r="Z56" s="102"/>
      <c r="AA56" s="102"/>
      <c r="AB56" s="102">
        <f t="shared" si="9"/>
        <v>0</v>
      </c>
      <c r="AC56" s="102">
        <v>0</v>
      </c>
      <c r="AD56" s="102"/>
      <c r="AE56" s="102"/>
      <c r="AF56" s="102">
        <f t="shared" si="10"/>
        <v>0</v>
      </c>
      <c r="AG56" s="102">
        <v>0</v>
      </c>
      <c r="AH56" s="102"/>
      <c r="AI56" s="102"/>
      <c r="AJ56" s="102">
        <f t="shared" si="11"/>
        <v>0</v>
      </c>
      <c r="AK56" s="102">
        <v>0</v>
      </c>
      <c r="AL56" s="102"/>
      <c r="AM56" s="102"/>
      <c r="AN56" s="102">
        <f t="shared" si="12"/>
        <v>0</v>
      </c>
      <c r="AO56" s="102">
        <v>0</v>
      </c>
      <c r="AP56" s="102"/>
      <c r="AQ56" s="102"/>
      <c r="AR56" s="102">
        <f t="shared" si="16"/>
        <v>9.05</v>
      </c>
      <c r="AS56" s="102">
        <v>8.64</v>
      </c>
      <c r="AT56" s="97">
        <v>0.41</v>
      </c>
      <c r="AU56" s="102"/>
      <c r="AV56" s="102">
        <f t="shared" si="13"/>
        <v>2.24</v>
      </c>
      <c r="AW56" s="102">
        <v>2.94</v>
      </c>
      <c r="AX56" s="102">
        <v>-0.7</v>
      </c>
      <c r="AY56" s="102"/>
      <c r="AZ56" s="102">
        <f t="shared" si="23"/>
        <v>0</v>
      </c>
      <c r="BA56" s="102">
        <v>0</v>
      </c>
      <c r="BB56" s="102"/>
      <c r="BC56" s="102"/>
      <c r="BD56" s="108"/>
      <c r="BE56" s="108"/>
      <c r="BF56" s="108"/>
      <c r="BG56" s="108"/>
    </row>
    <row r="57" ht="13.5" spans="1:59">
      <c r="A57" s="84" t="s">
        <v>72</v>
      </c>
      <c r="B57" s="97">
        <f t="shared" si="24"/>
        <v>15.46</v>
      </c>
      <c r="C57" s="99">
        <v>7.46</v>
      </c>
      <c r="D57" s="100">
        <v>8</v>
      </c>
      <c r="E57" s="104"/>
      <c r="F57" s="102">
        <f t="shared" si="27"/>
        <v>0</v>
      </c>
      <c r="G57" s="102">
        <v>0</v>
      </c>
      <c r="H57" s="102">
        <v>0</v>
      </c>
      <c r="I57" s="102">
        <v>0</v>
      </c>
      <c r="J57" s="102">
        <f t="shared" si="6"/>
        <v>0</v>
      </c>
      <c r="K57" s="102"/>
      <c r="L57" s="102"/>
      <c r="M57" s="102"/>
      <c r="N57" s="102">
        <f t="shared" si="14"/>
        <v>13.92</v>
      </c>
      <c r="O57" s="102">
        <f t="shared" si="28"/>
        <v>13.92</v>
      </c>
      <c r="P57" s="102">
        <v>6.96</v>
      </c>
      <c r="Q57" s="102">
        <v>6.96</v>
      </c>
      <c r="R57" s="102">
        <v>0</v>
      </c>
      <c r="S57" s="102">
        <v>0</v>
      </c>
      <c r="T57" s="102">
        <f t="shared" si="7"/>
        <v>0</v>
      </c>
      <c r="U57" s="102">
        <v>0</v>
      </c>
      <c r="V57" s="102">
        <v>0</v>
      </c>
      <c r="W57" s="102">
        <v>0</v>
      </c>
      <c r="X57" s="102">
        <f t="shared" si="8"/>
        <v>10</v>
      </c>
      <c r="Y57" s="102">
        <v>10</v>
      </c>
      <c r="Z57" s="102"/>
      <c r="AA57" s="102"/>
      <c r="AB57" s="102">
        <f t="shared" si="9"/>
        <v>0</v>
      </c>
      <c r="AC57" s="102">
        <v>0</v>
      </c>
      <c r="AD57" s="102"/>
      <c r="AE57" s="102"/>
      <c r="AF57" s="102">
        <f t="shared" si="10"/>
        <v>0</v>
      </c>
      <c r="AG57" s="102">
        <v>0</v>
      </c>
      <c r="AH57" s="102"/>
      <c r="AI57" s="102"/>
      <c r="AJ57" s="102">
        <f t="shared" si="11"/>
        <v>0</v>
      </c>
      <c r="AK57" s="102">
        <v>0</v>
      </c>
      <c r="AL57" s="102"/>
      <c r="AM57" s="102"/>
      <c r="AN57" s="102">
        <f t="shared" si="12"/>
        <v>0</v>
      </c>
      <c r="AO57" s="102">
        <v>0</v>
      </c>
      <c r="AP57" s="102"/>
      <c r="AQ57" s="102"/>
      <c r="AR57" s="102">
        <f t="shared" si="16"/>
        <v>15.19</v>
      </c>
      <c r="AS57" s="102">
        <v>15.12</v>
      </c>
      <c r="AT57" s="97">
        <v>0.07</v>
      </c>
      <c r="AU57" s="102"/>
      <c r="AV57" s="102">
        <f t="shared" si="13"/>
        <v>2.98</v>
      </c>
      <c r="AW57" s="102">
        <v>3.98</v>
      </c>
      <c r="AX57" s="102">
        <v>-1</v>
      </c>
      <c r="AY57" s="102"/>
      <c r="AZ57" s="102">
        <f t="shared" si="23"/>
        <v>0</v>
      </c>
      <c r="BA57" s="102">
        <v>0</v>
      </c>
      <c r="BB57" s="102"/>
      <c r="BC57" s="102"/>
      <c r="BD57" s="108"/>
      <c r="BE57" s="108"/>
      <c r="BF57" s="108"/>
      <c r="BG57" s="108"/>
    </row>
    <row r="58" ht="13.5" spans="1:59">
      <c r="A58" s="84" t="s">
        <v>73</v>
      </c>
      <c r="B58" s="97">
        <f t="shared" si="24"/>
        <v>12.5</v>
      </c>
      <c r="C58" s="99">
        <v>4.5</v>
      </c>
      <c r="D58" s="100">
        <v>8</v>
      </c>
      <c r="E58" s="104"/>
      <c r="F58" s="102">
        <f t="shared" si="27"/>
        <v>14</v>
      </c>
      <c r="G58" s="102">
        <v>14</v>
      </c>
      <c r="H58" s="102">
        <v>0</v>
      </c>
      <c r="I58" s="102">
        <v>0</v>
      </c>
      <c r="J58" s="102">
        <f t="shared" si="6"/>
        <v>0</v>
      </c>
      <c r="K58" s="102"/>
      <c r="L58" s="102"/>
      <c r="M58" s="102"/>
      <c r="N58" s="102">
        <f t="shared" si="14"/>
        <v>69.6</v>
      </c>
      <c r="O58" s="102">
        <f t="shared" si="28"/>
        <v>69.6</v>
      </c>
      <c r="P58" s="102">
        <v>34.8</v>
      </c>
      <c r="Q58" s="102">
        <v>34.8</v>
      </c>
      <c r="R58" s="102">
        <v>0</v>
      </c>
      <c r="S58" s="102">
        <v>0</v>
      </c>
      <c r="T58" s="102">
        <f t="shared" si="7"/>
        <v>0</v>
      </c>
      <c r="U58" s="102">
        <v>0</v>
      </c>
      <c r="V58" s="102">
        <v>0</v>
      </c>
      <c r="W58" s="102">
        <v>0</v>
      </c>
      <c r="X58" s="102">
        <f t="shared" si="8"/>
        <v>60</v>
      </c>
      <c r="Y58" s="102">
        <v>60</v>
      </c>
      <c r="Z58" s="102"/>
      <c r="AA58" s="102"/>
      <c r="AB58" s="102">
        <f t="shared" si="9"/>
        <v>0</v>
      </c>
      <c r="AC58" s="102">
        <v>0</v>
      </c>
      <c r="AD58" s="102"/>
      <c r="AE58" s="102"/>
      <c r="AF58" s="102">
        <f t="shared" si="10"/>
        <v>0</v>
      </c>
      <c r="AG58" s="102">
        <v>0</v>
      </c>
      <c r="AH58" s="102"/>
      <c r="AI58" s="102"/>
      <c r="AJ58" s="102">
        <f t="shared" si="11"/>
        <v>0</v>
      </c>
      <c r="AK58" s="102">
        <v>0</v>
      </c>
      <c r="AL58" s="102"/>
      <c r="AM58" s="102"/>
      <c r="AN58" s="102">
        <f t="shared" si="12"/>
        <v>0</v>
      </c>
      <c r="AO58" s="102">
        <v>0</v>
      </c>
      <c r="AP58" s="102"/>
      <c r="AQ58" s="102"/>
      <c r="AR58" s="102">
        <f t="shared" si="16"/>
        <v>48.41</v>
      </c>
      <c r="AS58" s="102">
        <v>49.68</v>
      </c>
      <c r="AT58" s="97">
        <v>-1.27</v>
      </c>
      <c r="AU58" s="102"/>
      <c r="AV58" s="102">
        <f t="shared" si="13"/>
        <v>0</v>
      </c>
      <c r="AW58" s="102">
        <v>0</v>
      </c>
      <c r="AX58" s="102">
        <v>0</v>
      </c>
      <c r="AY58" s="102"/>
      <c r="AZ58" s="102">
        <f t="shared" si="23"/>
        <v>0</v>
      </c>
      <c r="BA58" s="102">
        <v>0</v>
      </c>
      <c r="BB58" s="102"/>
      <c r="BC58" s="102"/>
      <c r="BD58" s="108"/>
      <c r="BE58" s="108"/>
      <c r="BF58" s="108"/>
      <c r="BG58" s="108"/>
    </row>
    <row r="59" ht="13.5" spans="1:59">
      <c r="A59" s="84" t="s">
        <v>74</v>
      </c>
      <c r="B59" s="97">
        <f t="shared" si="24"/>
        <v>12.5</v>
      </c>
      <c r="C59" s="99">
        <v>4.5</v>
      </c>
      <c r="D59" s="100">
        <v>8</v>
      </c>
      <c r="E59" s="104"/>
      <c r="F59" s="102">
        <f t="shared" si="27"/>
        <v>14</v>
      </c>
      <c r="G59" s="102">
        <v>14</v>
      </c>
      <c r="H59" s="102">
        <v>0</v>
      </c>
      <c r="I59" s="102">
        <v>0</v>
      </c>
      <c r="J59" s="102">
        <f t="shared" si="6"/>
        <v>0</v>
      </c>
      <c r="K59" s="102"/>
      <c r="L59" s="102"/>
      <c r="M59" s="102"/>
      <c r="N59" s="102">
        <f t="shared" si="14"/>
        <v>45.24</v>
      </c>
      <c r="O59" s="102">
        <f t="shared" si="28"/>
        <v>45.24</v>
      </c>
      <c r="P59" s="102">
        <v>22.62</v>
      </c>
      <c r="Q59" s="102">
        <v>22.62</v>
      </c>
      <c r="R59" s="102">
        <v>0</v>
      </c>
      <c r="S59" s="102">
        <v>0</v>
      </c>
      <c r="T59" s="102">
        <f t="shared" si="7"/>
        <v>0</v>
      </c>
      <c r="U59" s="102">
        <v>0</v>
      </c>
      <c r="V59" s="102">
        <v>0</v>
      </c>
      <c r="W59" s="102">
        <v>0</v>
      </c>
      <c r="X59" s="102">
        <f t="shared" si="8"/>
        <v>38</v>
      </c>
      <c r="Y59" s="102">
        <v>38</v>
      </c>
      <c r="Z59" s="102"/>
      <c r="AA59" s="102"/>
      <c r="AB59" s="102">
        <f t="shared" si="9"/>
        <v>0</v>
      </c>
      <c r="AC59" s="102">
        <v>0</v>
      </c>
      <c r="AD59" s="102"/>
      <c r="AE59" s="102"/>
      <c r="AF59" s="102">
        <f t="shared" si="10"/>
        <v>0</v>
      </c>
      <c r="AG59" s="102">
        <v>0</v>
      </c>
      <c r="AH59" s="102"/>
      <c r="AI59" s="102"/>
      <c r="AJ59" s="102">
        <f t="shared" si="11"/>
        <v>0</v>
      </c>
      <c r="AK59" s="102">
        <v>0</v>
      </c>
      <c r="AL59" s="102"/>
      <c r="AM59" s="102"/>
      <c r="AN59" s="102">
        <f t="shared" si="12"/>
        <v>0</v>
      </c>
      <c r="AO59" s="102">
        <v>0</v>
      </c>
      <c r="AP59" s="102"/>
      <c r="AQ59" s="102"/>
      <c r="AR59" s="102">
        <f t="shared" si="16"/>
        <v>26.6</v>
      </c>
      <c r="AS59" s="102">
        <v>25.92</v>
      </c>
      <c r="AT59" s="97">
        <v>0.68</v>
      </c>
      <c r="AU59" s="102"/>
      <c r="AV59" s="102">
        <f t="shared" si="13"/>
        <v>0</v>
      </c>
      <c r="AW59" s="102">
        <v>0</v>
      </c>
      <c r="AX59" s="102">
        <v>0</v>
      </c>
      <c r="AY59" s="102"/>
      <c r="AZ59" s="102">
        <f t="shared" si="23"/>
        <v>0</v>
      </c>
      <c r="BA59" s="102">
        <v>0</v>
      </c>
      <c r="BB59" s="102"/>
      <c r="BC59" s="102"/>
      <c r="BD59" s="108"/>
      <c r="BE59" s="108"/>
      <c r="BF59" s="108"/>
      <c r="BG59" s="108"/>
    </row>
    <row r="60" ht="13.5" spans="1:59">
      <c r="A60" s="84" t="s">
        <v>75</v>
      </c>
      <c r="B60" s="97">
        <f t="shared" si="24"/>
        <v>10.01</v>
      </c>
      <c r="C60" s="99">
        <v>10.01</v>
      </c>
      <c r="D60" s="100">
        <v>0</v>
      </c>
      <c r="E60" s="104"/>
      <c r="F60" s="102">
        <f t="shared" si="27"/>
        <v>0</v>
      </c>
      <c r="G60" s="102">
        <v>0</v>
      </c>
      <c r="H60" s="102">
        <v>0</v>
      </c>
      <c r="I60" s="102">
        <v>0</v>
      </c>
      <c r="J60" s="102">
        <f t="shared" si="6"/>
        <v>0</v>
      </c>
      <c r="K60" s="102"/>
      <c r="L60" s="102"/>
      <c r="M60" s="102"/>
      <c r="N60" s="102">
        <f t="shared" si="14"/>
        <v>10.44</v>
      </c>
      <c r="O60" s="102">
        <f t="shared" si="28"/>
        <v>10.44</v>
      </c>
      <c r="P60" s="102">
        <v>5.22</v>
      </c>
      <c r="Q60" s="102">
        <v>5.22</v>
      </c>
      <c r="R60" s="102">
        <v>0</v>
      </c>
      <c r="S60" s="102">
        <v>0</v>
      </c>
      <c r="T60" s="102">
        <f t="shared" si="7"/>
        <v>0</v>
      </c>
      <c r="U60" s="102">
        <v>0</v>
      </c>
      <c r="V60" s="102">
        <v>0</v>
      </c>
      <c r="W60" s="102">
        <v>0</v>
      </c>
      <c r="X60" s="102">
        <f t="shared" si="8"/>
        <v>9</v>
      </c>
      <c r="Y60" s="102">
        <v>9</v>
      </c>
      <c r="Z60" s="102"/>
      <c r="AA60" s="102"/>
      <c r="AB60" s="102">
        <f t="shared" si="9"/>
        <v>0</v>
      </c>
      <c r="AC60" s="102">
        <v>0</v>
      </c>
      <c r="AD60" s="102"/>
      <c r="AE60" s="102"/>
      <c r="AF60" s="102">
        <f t="shared" si="10"/>
        <v>0</v>
      </c>
      <c r="AG60" s="102">
        <v>0</v>
      </c>
      <c r="AH60" s="102"/>
      <c r="AI60" s="102"/>
      <c r="AJ60" s="102">
        <f t="shared" si="11"/>
        <v>0</v>
      </c>
      <c r="AK60" s="102">
        <v>0</v>
      </c>
      <c r="AL60" s="102"/>
      <c r="AM60" s="102"/>
      <c r="AN60" s="102">
        <f t="shared" si="12"/>
        <v>0</v>
      </c>
      <c r="AO60" s="102">
        <v>0</v>
      </c>
      <c r="AP60" s="102"/>
      <c r="AQ60" s="102"/>
      <c r="AR60" s="102">
        <f t="shared" si="16"/>
        <v>12.19</v>
      </c>
      <c r="AS60" s="102">
        <v>12.96</v>
      </c>
      <c r="AT60" s="97">
        <v>-0.77</v>
      </c>
      <c r="AU60" s="102"/>
      <c r="AV60" s="102">
        <f t="shared" si="13"/>
        <v>0</v>
      </c>
      <c r="AW60" s="102">
        <v>0</v>
      </c>
      <c r="AX60" s="102">
        <v>0</v>
      </c>
      <c r="AY60" s="102"/>
      <c r="AZ60" s="102">
        <f t="shared" si="23"/>
        <v>0</v>
      </c>
      <c r="BA60" s="102">
        <v>0</v>
      </c>
      <c r="BB60" s="102"/>
      <c r="BC60" s="102"/>
      <c r="BD60" s="108"/>
      <c r="BE60" s="108"/>
      <c r="BF60" s="108"/>
      <c r="BG60" s="108"/>
    </row>
    <row r="61" ht="13.5" spans="1:59">
      <c r="A61" s="84" t="s">
        <v>76</v>
      </c>
      <c r="B61" s="97">
        <f t="shared" si="24"/>
        <v>13</v>
      </c>
      <c r="C61" s="99">
        <v>13</v>
      </c>
      <c r="D61" s="100">
        <v>0</v>
      </c>
      <c r="E61" s="104"/>
      <c r="F61" s="102">
        <f t="shared" si="27"/>
        <v>0</v>
      </c>
      <c r="G61" s="102">
        <v>0</v>
      </c>
      <c r="H61" s="102">
        <v>0</v>
      </c>
      <c r="I61" s="102">
        <v>0</v>
      </c>
      <c r="J61" s="102">
        <f t="shared" si="6"/>
        <v>0</v>
      </c>
      <c r="K61" s="102"/>
      <c r="L61" s="102"/>
      <c r="M61" s="102"/>
      <c r="N61" s="102">
        <f t="shared" si="14"/>
        <v>17.4</v>
      </c>
      <c r="O61" s="102">
        <f t="shared" si="28"/>
        <v>17.4</v>
      </c>
      <c r="P61" s="102">
        <v>8.7</v>
      </c>
      <c r="Q61" s="102">
        <v>8.7</v>
      </c>
      <c r="R61" s="102">
        <v>0</v>
      </c>
      <c r="S61" s="102">
        <v>0</v>
      </c>
      <c r="T61" s="102">
        <f t="shared" si="7"/>
        <v>0</v>
      </c>
      <c r="U61" s="102">
        <v>0</v>
      </c>
      <c r="V61" s="102">
        <v>0</v>
      </c>
      <c r="W61" s="102">
        <v>0</v>
      </c>
      <c r="X61" s="102">
        <f t="shared" si="8"/>
        <v>60</v>
      </c>
      <c r="Y61" s="102">
        <v>60</v>
      </c>
      <c r="Z61" s="102"/>
      <c r="AA61" s="102"/>
      <c r="AB61" s="102">
        <f t="shared" si="9"/>
        <v>0</v>
      </c>
      <c r="AC61" s="102">
        <v>0</v>
      </c>
      <c r="AD61" s="102"/>
      <c r="AE61" s="102"/>
      <c r="AF61" s="102">
        <f t="shared" si="10"/>
        <v>0</v>
      </c>
      <c r="AG61" s="102">
        <v>0</v>
      </c>
      <c r="AH61" s="102"/>
      <c r="AI61" s="102"/>
      <c r="AJ61" s="102">
        <f t="shared" si="11"/>
        <v>0</v>
      </c>
      <c r="AK61" s="102">
        <v>0</v>
      </c>
      <c r="AL61" s="102"/>
      <c r="AM61" s="102"/>
      <c r="AN61" s="102">
        <f t="shared" si="12"/>
        <v>0</v>
      </c>
      <c r="AO61" s="102">
        <v>0</v>
      </c>
      <c r="AP61" s="102"/>
      <c r="AQ61" s="102"/>
      <c r="AR61" s="102">
        <f t="shared" si="16"/>
        <v>16.66</v>
      </c>
      <c r="AS61" s="102">
        <v>16.65</v>
      </c>
      <c r="AT61" s="97">
        <v>0.01</v>
      </c>
      <c r="AU61" s="102"/>
      <c r="AV61" s="102">
        <f t="shared" si="13"/>
        <v>0</v>
      </c>
      <c r="AW61" s="102">
        <v>0</v>
      </c>
      <c r="AX61" s="102">
        <v>0</v>
      </c>
      <c r="AY61" s="102"/>
      <c r="AZ61" s="102">
        <f t="shared" ref="AZ61:AZ92" si="29">BA61+BB61</f>
        <v>0</v>
      </c>
      <c r="BA61" s="102">
        <v>0</v>
      </c>
      <c r="BB61" s="102"/>
      <c r="BC61" s="102"/>
      <c r="BD61" s="108"/>
      <c r="BE61" s="108"/>
      <c r="BF61" s="108"/>
      <c r="BG61" s="108"/>
    </row>
    <row r="62" ht="13.5" spans="1:59">
      <c r="A62" s="84" t="s">
        <v>77</v>
      </c>
      <c r="B62" s="97">
        <f t="shared" si="24"/>
        <v>5</v>
      </c>
      <c r="C62" s="99">
        <v>5</v>
      </c>
      <c r="D62" s="100">
        <v>0</v>
      </c>
      <c r="E62" s="104"/>
      <c r="F62" s="102">
        <f t="shared" si="27"/>
        <v>0</v>
      </c>
      <c r="G62" s="102">
        <v>0</v>
      </c>
      <c r="H62" s="102">
        <v>0</v>
      </c>
      <c r="I62" s="102">
        <v>0</v>
      </c>
      <c r="J62" s="102">
        <f t="shared" si="6"/>
        <v>0</v>
      </c>
      <c r="K62" s="102"/>
      <c r="L62" s="102"/>
      <c r="M62" s="102"/>
      <c r="N62" s="102">
        <f t="shared" si="14"/>
        <v>69.6</v>
      </c>
      <c r="O62" s="102">
        <f t="shared" si="28"/>
        <v>69.6</v>
      </c>
      <c r="P62" s="102">
        <v>34.8</v>
      </c>
      <c r="Q62" s="102">
        <v>34.8</v>
      </c>
      <c r="R62" s="102">
        <v>0</v>
      </c>
      <c r="S62" s="102">
        <v>0</v>
      </c>
      <c r="T62" s="102">
        <f t="shared" si="7"/>
        <v>0</v>
      </c>
      <c r="U62" s="102">
        <v>0</v>
      </c>
      <c r="V62" s="102">
        <v>0</v>
      </c>
      <c r="W62" s="102">
        <v>0</v>
      </c>
      <c r="X62" s="102">
        <f t="shared" si="8"/>
        <v>97</v>
      </c>
      <c r="Y62" s="102">
        <v>97</v>
      </c>
      <c r="Z62" s="102"/>
      <c r="AA62" s="102"/>
      <c r="AB62" s="102">
        <f t="shared" si="9"/>
        <v>0</v>
      </c>
      <c r="AC62" s="102">
        <v>0</v>
      </c>
      <c r="AD62" s="102"/>
      <c r="AE62" s="102"/>
      <c r="AF62" s="102">
        <f t="shared" si="10"/>
        <v>0</v>
      </c>
      <c r="AG62" s="102">
        <v>0</v>
      </c>
      <c r="AH62" s="102"/>
      <c r="AI62" s="102"/>
      <c r="AJ62" s="102">
        <f t="shared" si="11"/>
        <v>0</v>
      </c>
      <c r="AK62" s="102">
        <v>0</v>
      </c>
      <c r="AL62" s="102"/>
      <c r="AM62" s="102"/>
      <c r="AN62" s="102">
        <f t="shared" si="12"/>
        <v>0</v>
      </c>
      <c r="AO62" s="102">
        <v>0</v>
      </c>
      <c r="AP62" s="102"/>
      <c r="AQ62" s="102"/>
      <c r="AR62" s="102">
        <f t="shared" si="16"/>
        <v>40.39</v>
      </c>
      <c r="AS62" s="102">
        <v>33.79</v>
      </c>
      <c r="AT62" s="97">
        <v>6.6</v>
      </c>
      <c r="AU62" s="102"/>
      <c r="AV62" s="102">
        <f t="shared" si="13"/>
        <v>0</v>
      </c>
      <c r="AW62" s="102">
        <v>0</v>
      </c>
      <c r="AX62" s="102">
        <v>0</v>
      </c>
      <c r="AY62" s="102"/>
      <c r="AZ62" s="102">
        <f t="shared" si="29"/>
        <v>0</v>
      </c>
      <c r="BA62" s="102">
        <v>0</v>
      </c>
      <c r="BB62" s="102"/>
      <c r="BC62" s="102"/>
      <c r="BD62" s="108"/>
      <c r="BE62" s="108"/>
      <c r="BF62" s="108"/>
      <c r="BG62" s="108"/>
    </row>
    <row r="63" ht="13.5" spans="1:59">
      <c r="A63" s="84" t="s">
        <v>78</v>
      </c>
      <c r="B63" s="97">
        <f t="shared" si="24"/>
        <v>4.5</v>
      </c>
      <c r="C63" s="99">
        <v>4.5</v>
      </c>
      <c r="D63" s="100">
        <v>0</v>
      </c>
      <c r="E63" s="104"/>
      <c r="F63" s="102">
        <f t="shared" si="27"/>
        <v>0</v>
      </c>
      <c r="G63" s="102">
        <v>0</v>
      </c>
      <c r="H63" s="102">
        <v>0</v>
      </c>
      <c r="I63" s="102">
        <v>0</v>
      </c>
      <c r="J63" s="102">
        <f t="shared" si="6"/>
        <v>0</v>
      </c>
      <c r="K63" s="102"/>
      <c r="L63" s="102"/>
      <c r="M63" s="102"/>
      <c r="N63" s="102">
        <f t="shared" si="14"/>
        <v>59.16</v>
      </c>
      <c r="O63" s="102">
        <f t="shared" si="28"/>
        <v>59.16</v>
      </c>
      <c r="P63" s="102">
        <v>29.58</v>
      </c>
      <c r="Q63" s="102">
        <v>29.58</v>
      </c>
      <c r="R63" s="102">
        <v>0</v>
      </c>
      <c r="S63" s="102">
        <v>0</v>
      </c>
      <c r="T63" s="102">
        <f t="shared" si="7"/>
        <v>0</v>
      </c>
      <c r="U63" s="102">
        <v>0</v>
      </c>
      <c r="V63" s="102">
        <v>0</v>
      </c>
      <c r="W63" s="102">
        <v>0</v>
      </c>
      <c r="X63" s="102">
        <f t="shared" si="8"/>
        <v>85</v>
      </c>
      <c r="Y63" s="102">
        <v>85</v>
      </c>
      <c r="Z63" s="102"/>
      <c r="AA63" s="102"/>
      <c r="AB63" s="102">
        <f t="shared" si="9"/>
        <v>0</v>
      </c>
      <c r="AC63" s="102">
        <v>0</v>
      </c>
      <c r="AD63" s="102"/>
      <c r="AE63" s="102"/>
      <c r="AF63" s="102">
        <f t="shared" si="10"/>
        <v>0</v>
      </c>
      <c r="AG63" s="102">
        <v>0</v>
      </c>
      <c r="AH63" s="102"/>
      <c r="AI63" s="102"/>
      <c r="AJ63" s="102">
        <f t="shared" si="11"/>
        <v>0</v>
      </c>
      <c r="AK63" s="102">
        <v>0</v>
      </c>
      <c r="AL63" s="102"/>
      <c r="AM63" s="102"/>
      <c r="AN63" s="102">
        <f t="shared" si="12"/>
        <v>0</v>
      </c>
      <c r="AO63" s="102">
        <v>0</v>
      </c>
      <c r="AP63" s="102"/>
      <c r="AQ63" s="102"/>
      <c r="AR63" s="102">
        <f t="shared" si="16"/>
        <v>50.33</v>
      </c>
      <c r="AS63" s="102">
        <v>39.4</v>
      </c>
      <c r="AT63" s="97">
        <v>10.93</v>
      </c>
      <c r="AU63" s="102"/>
      <c r="AV63" s="102">
        <f t="shared" si="13"/>
        <v>12.34</v>
      </c>
      <c r="AW63" s="102">
        <v>18.37</v>
      </c>
      <c r="AX63" s="102">
        <v>-6.03</v>
      </c>
      <c r="AY63" s="102"/>
      <c r="AZ63" s="102">
        <f t="shared" si="29"/>
        <v>0</v>
      </c>
      <c r="BA63" s="102">
        <v>0</v>
      </c>
      <c r="BB63" s="102"/>
      <c r="BC63" s="102"/>
      <c r="BD63" s="108"/>
      <c r="BE63" s="108"/>
      <c r="BF63" s="108"/>
      <c r="BG63" s="108"/>
    </row>
    <row r="64" ht="13.5" spans="1:59">
      <c r="A64" s="84" t="s">
        <v>79</v>
      </c>
      <c r="B64" s="97">
        <f t="shared" si="24"/>
        <v>33.03</v>
      </c>
      <c r="C64" s="99">
        <v>33.03</v>
      </c>
      <c r="D64" s="100">
        <v>0</v>
      </c>
      <c r="E64" s="104"/>
      <c r="F64" s="102">
        <f t="shared" si="27"/>
        <v>14</v>
      </c>
      <c r="G64" s="102">
        <v>14</v>
      </c>
      <c r="H64" s="102">
        <v>0</v>
      </c>
      <c r="I64" s="102">
        <v>0</v>
      </c>
      <c r="J64" s="102">
        <f t="shared" si="6"/>
        <v>0</v>
      </c>
      <c r="K64" s="102"/>
      <c r="L64" s="102"/>
      <c r="M64" s="102"/>
      <c r="N64" s="102">
        <f t="shared" si="14"/>
        <v>55.68</v>
      </c>
      <c r="O64" s="102">
        <f t="shared" si="28"/>
        <v>55.68</v>
      </c>
      <c r="P64" s="102">
        <v>27.84</v>
      </c>
      <c r="Q64" s="102">
        <v>27.84</v>
      </c>
      <c r="R64" s="102">
        <v>0</v>
      </c>
      <c r="S64" s="102">
        <v>0</v>
      </c>
      <c r="T64" s="102">
        <f t="shared" si="7"/>
        <v>0</v>
      </c>
      <c r="U64" s="102">
        <v>0</v>
      </c>
      <c r="V64" s="102">
        <v>0</v>
      </c>
      <c r="W64" s="102">
        <v>0</v>
      </c>
      <c r="X64" s="102">
        <f t="shared" si="8"/>
        <v>85</v>
      </c>
      <c r="Y64" s="102">
        <v>85</v>
      </c>
      <c r="Z64" s="102"/>
      <c r="AA64" s="102"/>
      <c r="AB64" s="102">
        <f t="shared" si="9"/>
        <v>0</v>
      </c>
      <c r="AC64" s="102">
        <v>0</v>
      </c>
      <c r="AD64" s="102"/>
      <c r="AE64" s="102"/>
      <c r="AF64" s="102">
        <f t="shared" si="10"/>
        <v>0</v>
      </c>
      <c r="AG64" s="102">
        <v>0</v>
      </c>
      <c r="AH64" s="102"/>
      <c r="AI64" s="102"/>
      <c r="AJ64" s="102">
        <f t="shared" si="11"/>
        <v>0</v>
      </c>
      <c r="AK64" s="102">
        <v>0</v>
      </c>
      <c r="AL64" s="102"/>
      <c r="AM64" s="102"/>
      <c r="AN64" s="102">
        <f t="shared" si="12"/>
        <v>0</v>
      </c>
      <c r="AO64" s="102">
        <v>0</v>
      </c>
      <c r="AP64" s="102"/>
      <c r="AQ64" s="102"/>
      <c r="AR64" s="102">
        <f t="shared" si="16"/>
        <v>43.23</v>
      </c>
      <c r="AS64" s="102">
        <v>43.2</v>
      </c>
      <c r="AT64" s="97">
        <v>0.03</v>
      </c>
      <c r="AU64" s="102"/>
      <c r="AV64" s="102">
        <f t="shared" si="13"/>
        <v>16.67</v>
      </c>
      <c r="AW64" s="102">
        <v>22.57</v>
      </c>
      <c r="AX64" s="102">
        <v>-5.9</v>
      </c>
      <c r="AY64" s="102"/>
      <c r="AZ64" s="102">
        <f t="shared" si="29"/>
        <v>0</v>
      </c>
      <c r="BA64" s="102">
        <v>0</v>
      </c>
      <c r="BB64" s="102"/>
      <c r="BC64" s="102"/>
      <c r="BD64" s="108"/>
      <c r="BE64" s="108"/>
      <c r="BF64" s="108"/>
      <c r="BG64" s="108"/>
    </row>
    <row r="65" ht="13.5" spans="1:59">
      <c r="A65" s="84" t="s">
        <v>80</v>
      </c>
      <c r="B65" s="97">
        <f t="shared" si="24"/>
        <v>171.5</v>
      </c>
      <c r="C65" s="99">
        <v>171.5</v>
      </c>
      <c r="D65" s="100">
        <v>0</v>
      </c>
      <c r="E65" s="104"/>
      <c r="F65" s="102">
        <f t="shared" si="27"/>
        <v>14</v>
      </c>
      <c r="G65" s="102">
        <v>14</v>
      </c>
      <c r="H65" s="102">
        <v>0</v>
      </c>
      <c r="I65" s="102">
        <v>0</v>
      </c>
      <c r="J65" s="102">
        <f t="shared" si="6"/>
        <v>0</v>
      </c>
      <c r="K65" s="102"/>
      <c r="L65" s="102"/>
      <c r="M65" s="102"/>
      <c r="N65" s="102">
        <f t="shared" si="14"/>
        <v>55.68</v>
      </c>
      <c r="O65" s="102">
        <f t="shared" si="28"/>
        <v>55.68</v>
      </c>
      <c r="P65" s="102">
        <v>27.84</v>
      </c>
      <c r="Q65" s="102">
        <v>27.84</v>
      </c>
      <c r="R65" s="102">
        <v>0</v>
      </c>
      <c r="S65" s="102">
        <v>0</v>
      </c>
      <c r="T65" s="102">
        <f t="shared" si="7"/>
        <v>0</v>
      </c>
      <c r="U65" s="102">
        <v>0</v>
      </c>
      <c r="V65" s="102">
        <v>0</v>
      </c>
      <c r="W65" s="102">
        <v>0</v>
      </c>
      <c r="X65" s="102">
        <f t="shared" si="8"/>
        <v>100</v>
      </c>
      <c r="Y65" s="102">
        <v>100</v>
      </c>
      <c r="Z65" s="102"/>
      <c r="AA65" s="102"/>
      <c r="AB65" s="102">
        <f t="shared" si="9"/>
        <v>0</v>
      </c>
      <c r="AC65" s="102">
        <v>0</v>
      </c>
      <c r="AD65" s="102"/>
      <c r="AE65" s="102"/>
      <c r="AF65" s="102">
        <f t="shared" si="10"/>
        <v>0</v>
      </c>
      <c r="AG65" s="102">
        <v>0</v>
      </c>
      <c r="AH65" s="102"/>
      <c r="AI65" s="102"/>
      <c r="AJ65" s="102">
        <f t="shared" si="11"/>
        <v>0</v>
      </c>
      <c r="AK65" s="102">
        <v>0</v>
      </c>
      <c r="AL65" s="102"/>
      <c r="AM65" s="102"/>
      <c r="AN65" s="102">
        <f t="shared" si="12"/>
        <v>0</v>
      </c>
      <c r="AO65" s="102">
        <v>0</v>
      </c>
      <c r="AP65" s="102"/>
      <c r="AQ65" s="102"/>
      <c r="AR65" s="102">
        <f t="shared" si="16"/>
        <v>55.37</v>
      </c>
      <c r="AS65" s="102">
        <v>54</v>
      </c>
      <c r="AT65" s="97">
        <v>1.37</v>
      </c>
      <c r="AU65" s="102"/>
      <c r="AV65" s="102">
        <f t="shared" si="13"/>
        <v>21.99</v>
      </c>
      <c r="AW65" s="102">
        <v>30.7</v>
      </c>
      <c r="AX65" s="102">
        <v>-8.71</v>
      </c>
      <c r="AY65" s="102"/>
      <c r="AZ65" s="102">
        <f t="shared" si="29"/>
        <v>0</v>
      </c>
      <c r="BA65" s="102">
        <v>0</v>
      </c>
      <c r="BB65" s="102"/>
      <c r="BC65" s="102"/>
      <c r="BD65" s="108"/>
      <c r="BE65" s="108"/>
      <c r="BF65" s="108"/>
      <c r="BG65" s="108"/>
    </row>
    <row r="66" ht="13.5" spans="1:59">
      <c r="A66" s="84" t="s">
        <v>81</v>
      </c>
      <c r="B66" s="97">
        <f t="shared" si="24"/>
        <v>5</v>
      </c>
      <c r="C66" s="99">
        <v>5</v>
      </c>
      <c r="D66" s="100">
        <v>0</v>
      </c>
      <c r="E66" s="104"/>
      <c r="F66" s="102">
        <f t="shared" si="27"/>
        <v>0</v>
      </c>
      <c r="G66" s="102">
        <v>0</v>
      </c>
      <c r="H66" s="102">
        <v>0</v>
      </c>
      <c r="I66" s="102">
        <v>0</v>
      </c>
      <c r="J66" s="102">
        <f t="shared" si="6"/>
        <v>0</v>
      </c>
      <c r="K66" s="102"/>
      <c r="L66" s="102"/>
      <c r="M66" s="102"/>
      <c r="N66" s="102">
        <f t="shared" si="14"/>
        <v>45.24</v>
      </c>
      <c r="O66" s="102">
        <f t="shared" si="28"/>
        <v>45.24</v>
      </c>
      <c r="P66" s="102">
        <v>22.62</v>
      </c>
      <c r="Q66" s="102">
        <v>22.62</v>
      </c>
      <c r="R66" s="102">
        <v>0</v>
      </c>
      <c r="S66" s="102">
        <v>0</v>
      </c>
      <c r="T66" s="102">
        <f t="shared" si="7"/>
        <v>0</v>
      </c>
      <c r="U66" s="102">
        <v>0</v>
      </c>
      <c r="V66" s="102">
        <v>0</v>
      </c>
      <c r="W66" s="102">
        <v>0</v>
      </c>
      <c r="X66" s="102">
        <f t="shared" si="8"/>
        <v>37.5</v>
      </c>
      <c r="Y66" s="102">
        <v>37.5</v>
      </c>
      <c r="Z66" s="102"/>
      <c r="AA66" s="102"/>
      <c r="AB66" s="102">
        <f t="shared" si="9"/>
        <v>0</v>
      </c>
      <c r="AC66" s="102">
        <v>0</v>
      </c>
      <c r="AD66" s="102"/>
      <c r="AE66" s="102"/>
      <c r="AF66" s="102">
        <f t="shared" si="10"/>
        <v>0</v>
      </c>
      <c r="AG66" s="102">
        <v>0</v>
      </c>
      <c r="AH66" s="102"/>
      <c r="AI66" s="102"/>
      <c r="AJ66" s="102">
        <f t="shared" si="11"/>
        <v>0</v>
      </c>
      <c r="AK66" s="102">
        <v>0</v>
      </c>
      <c r="AL66" s="102"/>
      <c r="AM66" s="102"/>
      <c r="AN66" s="102">
        <f t="shared" si="12"/>
        <v>0</v>
      </c>
      <c r="AO66" s="102">
        <v>0</v>
      </c>
      <c r="AP66" s="102"/>
      <c r="AQ66" s="102"/>
      <c r="AR66" s="102">
        <f t="shared" si="16"/>
        <v>43.66</v>
      </c>
      <c r="AS66" s="102">
        <v>43.2</v>
      </c>
      <c r="AT66" s="97">
        <v>0.46</v>
      </c>
      <c r="AU66" s="102"/>
      <c r="AV66" s="102">
        <f t="shared" si="13"/>
        <v>4.36</v>
      </c>
      <c r="AW66" s="102">
        <v>10.14</v>
      </c>
      <c r="AX66" s="102">
        <v>-5.78</v>
      </c>
      <c r="AY66" s="102"/>
      <c r="AZ66" s="102">
        <f t="shared" si="29"/>
        <v>0</v>
      </c>
      <c r="BA66" s="102">
        <v>0</v>
      </c>
      <c r="BB66" s="102"/>
      <c r="BC66" s="102"/>
      <c r="BD66" s="108"/>
      <c r="BE66" s="108"/>
      <c r="BF66" s="108"/>
      <c r="BG66" s="108"/>
    </row>
    <row r="67" ht="13.5" spans="1:59">
      <c r="A67" s="84" t="s">
        <v>82</v>
      </c>
      <c r="B67" s="97">
        <f t="shared" si="24"/>
        <v>26.32</v>
      </c>
      <c r="C67" s="99">
        <v>26.32</v>
      </c>
      <c r="D67" s="100">
        <v>0</v>
      </c>
      <c r="E67" s="104"/>
      <c r="F67" s="102">
        <f t="shared" si="27"/>
        <v>0</v>
      </c>
      <c r="G67" s="102">
        <v>0</v>
      </c>
      <c r="H67" s="102">
        <v>0</v>
      </c>
      <c r="I67" s="102">
        <v>0</v>
      </c>
      <c r="J67" s="102">
        <f t="shared" si="6"/>
        <v>0</v>
      </c>
      <c r="K67" s="102"/>
      <c r="L67" s="102"/>
      <c r="M67" s="102"/>
      <c r="N67" s="102">
        <f t="shared" si="14"/>
        <v>3.48</v>
      </c>
      <c r="O67" s="102">
        <f t="shared" si="28"/>
        <v>3.48</v>
      </c>
      <c r="P67" s="102">
        <v>1.74</v>
      </c>
      <c r="Q67" s="102">
        <v>1.74</v>
      </c>
      <c r="R67" s="102">
        <v>0</v>
      </c>
      <c r="S67" s="102">
        <v>0</v>
      </c>
      <c r="T67" s="102">
        <f t="shared" si="7"/>
        <v>0</v>
      </c>
      <c r="U67" s="102">
        <v>0</v>
      </c>
      <c r="V67" s="102">
        <v>0</v>
      </c>
      <c r="W67" s="102">
        <v>0</v>
      </c>
      <c r="X67" s="102">
        <f t="shared" si="8"/>
        <v>31.5</v>
      </c>
      <c r="Y67" s="102">
        <v>31.5</v>
      </c>
      <c r="Z67" s="102"/>
      <c r="AA67" s="102"/>
      <c r="AB67" s="102">
        <f t="shared" si="9"/>
        <v>0</v>
      </c>
      <c r="AC67" s="102">
        <v>0</v>
      </c>
      <c r="AD67" s="102"/>
      <c r="AE67" s="102"/>
      <c r="AF67" s="102">
        <f t="shared" si="10"/>
        <v>0</v>
      </c>
      <c r="AG67" s="102">
        <v>0</v>
      </c>
      <c r="AH67" s="102"/>
      <c r="AI67" s="102"/>
      <c r="AJ67" s="102">
        <f t="shared" si="11"/>
        <v>0</v>
      </c>
      <c r="AK67" s="102">
        <v>0</v>
      </c>
      <c r="AL67" s="102"/>
      <c r="AM67" s="102"/>
      <c r="AN67" s="102">
        <f t="shared" si="12"/>
        <v>0</v>
      </c>
      <c r="AO67" s="102">
        <v>0</v>
      </c>
      <c r="AP67" s="102"/>
      <c r="AQ67" s="102"/>
      <c r="AR67" s="102">
        <f t="shared" si="16"/>
        <v>33.94</v>
      </c>
      <c r="AS67" s="102">
        <v>33.48</v>
      </c>
      <c r="AT67" s="97">
        <v>0.46</v>
      </c>
      <c r="AU67" s="102"/>
      <c r="AV67" s="102">
        <f t="shared" si="13"/>
        <v>5.52</v>
      </c>
      <c r="AW67" s="102">
        <v>11.3</v>
      </c>
      <c r="AX67" s="102">
        <v>-5.78</v>
      </c>
      <c r="AY67" s="102"/>
      <c r="AZ67" s="102">
        <f t="shared" si="29"/>
        <v>0</v>
      </c>
      <c r="BA67" s="102">
        <v>0</v>
      </c>
      <c r="BB67" s="102"/>
      <c r="BC67" s="102"/>
      <c r="BD67" s="108"/>
      <c r="BE67" s="108"/>
      <c r="BF67" s="108"/>
      <c r="BG67" s="108"/>
    </row>
    <row r="68" ht="13.5" spans="1:59">
      <c r="A68" s="84" t="s">
        <v>83</v>
      </c>
      <c r="B68" s="97">
        <f t="shared" si="24"/>
        <v>81.95</v>
      </c>
      <c r="C68" s="99">
        <v>81.95</v>
      </c>
      <c r="D68" s="100">
        <v>0</v>
      </c>
      <c r="E68" s="104"/>
      <c r="F68" s="102">
        <f t="shared" si="27"/>
        <v>0</v>
      </c>
      <c r="G68" s="102">
        <v>0</v>
      </c>
      <c r="H68" s="102">
        <v>0</v>
      </c>
      <c r="I68" s="102">
        <v>0</v>
      </c>
      <c r="J68" s="102">
        <f t="shared" si="6"/>
        <v>0</v>
      </c>
      <c r="K68" s="102"/>
      <c r="L68" s="102"/>
      <c r="M68" s="102"/>
      <c r="N68" s="102">
        <f t="shared" si="14"/>
        <v>31.32</v>
      </c>
      <c r="O68" s="102">
        <f t="shared" si="28"/>
        <v>31.32</v>
      </c>
      <c r="P68" s="102">
        <v>15.66</v>
      </c>
      <c r="Q68" s="102">
        <v>15.66</v>
      </c>
      <c r="R68" s="102">
        <v>0</v>
      </c>
      <c r="S68" s="102">
        <v>0</v>
      </c>
      <c r="T68" s="102">
        <f t="shared" si="7"/>
        <v>0</v>
      </c>
      <c r="U68" s="102">
        <v>0</v>
      </c>
      <c r="V68" s="102">
        <v>0</v>
      </c>
      <c r="W68" s="102">
        <v>0</v>
      </c>
      <c r="X68" s="102">
        <f t="shared" si="8"/>
        <v>29</v>
      </c>
      <c r="Y68" s="102">
        <v>29</v>
      </c>
      <c r="Z68" s="102"/>
      <c r="AA68" s="102"/>
      <c r="AB68" s="102">
        <f t="shared" si="9"/>
        <v>0</v>
      </c>
      <c r="AC68" s="102">
        <v>0</v>
      </c>
      <c r="AD68" s="102"/>
      <c r="AE68" s="102"/>
      <c r="AF68" s="102">
        <f t="shared" si="10"/>
        <v>0</v>
      </c>
      <c r="AG68" s="102">
        <v>0</v>
      </c>
      <c r="AH68" s="102"/>
      <c r="AI68" s="102"/>
      <c r="AJ68" s="102">
        <f t="shared" si="11"/>
        <v>0</v>
      </c>
      <c r="AK68" s="102">
        <v>0</v>
      </c>
      <c r="AL68" s="102"/>
      <c r="AM68" s="102"/>
      <c r="AN68" s="102">
        <f t="shared" si="12"/>
        <v>0</v>
      </c>
      <c r="AO68" s="102">
        <v>0</v>
      </c>
      <c r="AP68" s="102"/>
      <c r="AQ68" s="102"/>
      <c r="AR68" s="102">
        <f t="shared" si="16"/>
        <v>21.86</v>
      </c>
      <c r="AS68" s="102">
        <v>21.6</v>
      </c>
      <c r="AT68" s="97">
        <v>0.26</v>
      </c>
      <c r="AU68" s="102"/>
      <c r="AV68" s="102">
        <f t="shared" si="13"/>
        <v>6.42</v>
      </c>
      <c r="AW68" s="102">
        <v>9.87</v>
      </c>
      <c r="AX68" s="102">
        <v>-3.45</v>
      </c>
      <c r="AY68" s="102"/>
      <c r="AZ68" s="102">
        <f t="shared" si="29"/>
        <v>0</v>
      </c>
      <c r="BA68" s="102">
        <v>0</v>
      </c>
      <c r="BB68" s="102"/>
      <c r="BC68" s="102"/>
      <c r="BD68" s="108"/>
      <c r="BE68" s="108"/>
      <c r="BF68" s="108"/>
      <c r="BG68" s="108"/>
    </row>
    <row r="69" ht="13.5" spans="1:59">
      <c r="A69" s="84" t="s">
        <v>84</v>
      </c>
      <c r="B69" s="97">
        <f t="shared" si="24"/>
        <v>24.43</v>
      </c>
      <c r="C69" s="99">
        <v>24.43</v>
      </c>
      <c r="D69" s="100">
        <v>0</v>
      </c>
      <c r="E69" s="104"/>
      <c r="F69" s="102">
        <f t="shared" si="27"/>
        <v>0</v>
      </c>
      <c r="G69" s="102">
        <v>0</v>
      </c>
      <c r="H69" s="102">
        <v>0</v>
      </c>
      <c r="I69" s="102">
        <v>0</v>
      </c>
      <c r="J69" s="102">
        <f t="shared" si="6"/>
        <v>0</v>
      </c>
      <c r="K69" s="102"/>
      <c r="L69" s="102"/>
      <c r="M69" s="102"/>
      <c r="N69" s="102">
        <f t="shared" si="14"/>
        <v>13.92</v>
      </c>
      <c r="O69" s="102">
        <f t="shared" si="28"/>
        <v>13.92</v>
      </c>
      <c r="P69" s="102">
        <v>6.96</v>
      </c>
      <c r="Q69" s="102">
        <v>6.96</v>
      </c>
      <c r="R69" s="102">
        <v>0</v>
      </c>
      <c r="S69" s="102">
        <v>0</v>
      </c>
      <c r="T69" s="102">
        <f t="shared" si="7"/>
        <v>0</v>
      </c>
      <c r="U69" s="102">
        <v>0</v>
      </c>
      <c r="V69" s="102">
        <v>0</v>
      </c>
      <c r="W69" s="102">
        <v>0</v>
      </c>
      <c r="X69" s="102">
        <f t="shared" si="8"/>
        <v>12.35</v>
      </c>
      <c r="Y69" s="102">
        <v>12.35</v>
      </c>
      <c r="Z69" s="102"/>
      <c r="AA69" s="102"/>
      <c r="AB69" s="102">
        <f t="shared" si="9"/>
        <v>0</v>
      </c>
      <c r="AC69" s="102">
        <v>0</v>
      </c>
      <c r="AD69" s="102"/>
      <c r="AE69" s="102"/>
      <c r="AF69" s="102">
        <f t="shared" si="10"/>
        <v>0</v>
      </c>
      <c r="AG69" s="102">
        <v>0</v>
      </c>
      <c r="AH69" s="102"/>
      <c r="AI69" s="102"/>
      <c r="AJ69" s="102">
        <f t="shared" si="11"/>
        <v>0</v>
      </c>
      <c r="AK69" s="102">
        <v>0</v>
      </c>
      <c r="AL69" s="102"/>
      <c r="AM69" s="102"/>
      <c r="AN69" s="102">
        <f t="shared" si="12"/>
        <v>0</v>
      </c>
      <c r="AO69" s="102">
        <v>0</v>
      </c>
      <c r="AP69" s="102"/>
      <c r="AQ69" s="102"/>
      <c r="AR69" s="102">
        <f t="shared" si="16"/>
        <v>11.16</v>
      </c>
      <c r="AS69" s="102">
        <v>9.5</v>
      </c>
      <c r="AT69" s="97">
        <v>1.66</v>
      </c>
      <c r="AU69" s="102"/>
      <c r="AV69" s="102">
        <f t="shared" si="13"/>
        <v>1.1</v>
      </c>
      <c r="AW69" s="102">
        <v>2.58</v>
      </c>
      <c r="AX69" s="102">
        <v>-1.48</v>
      </c>
      <c r="AY69" s="102"/>
      <c r="AZ69" s="102">
        <f t="shared" si="29"/>
        <v>0</v>
      </c>
      <c r="BA69" s="102">
        <v>0</v>
      </c>
      <c r="BB69" s="102"/>
      <c r="BC69" s="102"/>
      <c r="BD69" s="108"/>
      <c r="BE69" s="108"/>
      <c r="BF69" s="108"/>
      <c r="BG69" s="108"/>
    </row>
    <row r="70" ht="13.5" spans="1:59">
      <c r="A70" s="84" t="s">
        <v>85</v>
      </c>
      <c r="B70" s="97">
        <f t="shared" si="24"/>
        <v>12.5</v>
      </c>
      <c r="C70" s="99">
        <v>4.5</v>
      </c>
      <c r="D70" s="100">
        <v>8</v>
      </c>
      <c r="E70" s="104"/>
      <c r="F70" s="102">
        <f t="shared" si="27"/>
        <v>0</v>
      </c>
      <c r="G70" s="102">
        <v>0</v>
      </c>
      <c r="H70" s="102">
        <v>0</v>
      </c>
      <c r="I70" s="102">
        <v>0</v>
      </c>
      <c r="J70" s="102">
        <f t="shared" ref="J70:J119" si="30">K70+L70</f>
        <v>0</v>
      </c>
      <c r="K70" s="102"/>
      <c r="L70" s="102"/>
      <c r="M70" s="102"/>
      <c r="N70" s="102">
        <f t="shared" ref="N70:N119" si="31">O70+R70</f>
        <v>104.4</v>
      </c>
      <c r="O70" s="102">
        <f t="shared" si="28"/>
        <v>104.4</v>
      </c>
      <c r="P70" s="102">
        <v>52.2</v>
      </c>
      <c r="Q70" s="102">
        <v>52.2</v>
      </c>
      <c r="R70" s="102">
        <v>0</v>
      </c>
      <c r="S70" s="102">
        <v>0</v>
      </c>
      <c r="T70" s="102">
        <f t="shared" si="7"/>
        <v>0</v>
      </c>
      <c r="U70" s="102">
        <v>0</v>
      </c>
      <c r="V70" s="102">
        <v>0</v>
      </c>
      <c r="W70" s="102">
        <v>0</v>
      </c>
      <c r="X70" s="102">
        <f t="shared" si="8"/>
        <v>27.5</v>
      </c>
      <c r="Y70" s="102">
        <v>27.5</v>
      </c>
      <c r="Z70" s="102"/>
      <c r="AA70" s="102"/>
      <c r="AB70" s="102">
        <f t="shared" si="9"/>
        <v>0</v>
      </c>
      <c r="AC70" s="102">
        <v>0</v>
      </c>
      <c r="AD70" s="102"/>
      <c r="AE70" s="102"/>
      <c r="AF70" s="102">
        <f t="shared" si="10"/>
        <v>0</v>
      </c>
      <c r="AG70" s="102">
        <v>0</v>
      </c>
      <c r="AH70" s="102"/>
      <c r="AI70" s="102"/>
      <c r="AJ70" s="102">
        <f t="shared" si="11"/>
        <v>0</v>
      </c>
      <c r="AK70" s="102">
        <v>0</v>
      </c>
      <c r="AL70" s="102"/>
      <c r="AM70" s="102"/>
      <c r="AN70" s="102">
        <f t="shared" si="12"/>
        <v>0</v>
      </c>
      <c r="AO70" s="102">
        <v>0</v>
      </c>
      <c r="AP70" s="102"/>
      <c r="AQ70" s="102"/>
      <c r="AR70" s="102">
        <f t="shared" si="16"/>
        <v>67.42</v>
      </c>
      <c r="AS70" s="102">
        <v>64.8</v>
      </c>
      <c r="AT70" s="97">
        <v>2.62</v>
      </c>
      <c r="AU70" s="102"/>
      <c r="AV70" s="102">
        <f t="shared" si="13"/>
        <v>0</v>
      </c>
      <c r="AW70" s="102">
        <v>0</v>
      </c>
      <c r="AX70" s="102">
        <v>0</v>
      </c>
      <c r="AY70" s="102"/>
      <c r="AZ70" s="102">
        <f t="shared" si="29"/>
        <v>0</v>
      </c>
      <c r="BA70" s="102">
        <v>0</v>
      </c>
      <c r="BB70" s="102"/>
      <c r="BC70" s="102"/>
      <c r="BD70" s="108"/>
      <c r="BE70" s="108"/>
      <c r="BF70" s="108"/>
      <c r="BG70" s="108"/>
    </row>
    <row r="71" ht="13.5" spans="1:59">
      <c r="A71" s="84" t="s">
        <v>86</v>
      </c>
      <c r="B71" s="97">
        <f t="shared" ref="B71:B102" si="32">C71+D71</f>
        <v>15.5</v>
      </c>
      <c r="C71" s="99">
        <v>7.5</v>
      </c>
      <c r="D71" s="100">
        <v>8</v>
      </c>
      <c r="E71" s="104"/>
      <c r="F71" s="102">
        <f t="shared" si="27"/>
        <v>0</v>
      </c>
      <c r="G71" s="102">
        <v>0</v>
      </c>
      <c r="H71" s="102">
        <v>0</v>
      </c>
      <c r="I71" s="102">
        <v>0</v>
      </c>
      <c r="J71" s="102">
        <f t="shared" si="30"/>
        <v>0</v>
      </c>
      <c r="K71" s="102"/>
      <c r="L71" s="102"/>
      <c r="M71" s="102"/>
      <c r="N71" s="102">
        <f t="shared" si="31"/>
        <v>41.76</v>
      </c>
      <c r="O71" s="102">
        <f t="shared" si="28"/>
        <v>41.76</v>
      </c>
      <c r="P71" s="102">
        <v>20.88</v>
      </c>
      <c r="Q71" s="102">
        <v>20.88</v>
      </c>
      <c r="R71" s="102">
        <v>0</v>
      </c>
      <c r="S71" s="102">
        <v>0</v>
      </c>
      <c r="T71" s="102">
        <f t="shared" si="7"/>
        <v>0</v>
      </c>
      <c r="U71" s="102">
        <v>0</v>
      </c>
      <c r="V71" s="102">
        <v>0</v>
      </c>
      <c r="W71" s="102">
        <v>0</v>
      </c>
      <c r="X71" s="102">
        <f t="shared" si="8"/>
        <v>25</v>
      </c>
      <c r="Y71" s="102">
        <v>25</v>
      </c>
      <c r="Z71" s="102"/>
      <c r="AA71" s="102"/>
      <c r="AB71" s="102">
        <f t="shared" si="9"/>
        <v>0</v>
      </c>
      <c r="AC71" s="102">
        <v>0</v>
      </c>
      <c r="AD71" s="102"/>
      <c r="AE71" s="102"/>
      <c r="AF71" s="102">
        <f t="shared" si="10"/>
        <v>0</v>
      </c>
      <c r="AG71" s="102">
        <v>0</v>
      </c>
      <c r="AH71" s="102"/>
      <c r="AI71" s="102"/>
      <c r="AJ71" s="102">
        <f t="shared" si="11"/>
        <v>0</v>
      </c>
      <c r="AK71" s="102">
        <v>0</v>
      </c>
      <c r="AL71" s="102"/>
      <c r="AM71" s="102"/>
      <c r="AN71" s="102">
        <f t="shared" si="12"/>
        <v>0</v>
      </c>
      <c r="AO71" s="102">
        <v>0</v>
      </c>
      <c r="AP71" s="102"/>
      <c r="AQ71" s="102"/>
      <c r="AR71" s="102">
        <f t="shared" si="16"/>
        <v>65.69</v>
      </c>
      <c r="AS71" s="102">
        <v>58.32</v>
      </c>
      <c r="AT71" s="97">
        <v>7.37</v>
      </c>
      <c r="AU71" s="102"/>
      <c r="AV71" s="102">
        <f t="shared" si="13"/>
        <v>0</v>
      </c>
      <c r="AW71" s="102">
        <v>0</v>
      </c>
      <c r="AX71" s="102">
        <v>0</v>
      </c>
      <c r="AY71" s="102"/>
      <c r="AZ71" s="102">
        <f t="shared" si="29"/>
        <v>0</v>
      </c>
      <c r="BA71" s="102">
        <v>0</v>
      </c>
      <c r="BB71" s="102"/>
      <c r="BC71" s="102"/>
      <c r="BD71" s="108"/>
      <c r="BE71" s="108"/>
      <c r="BF71" s="108"/>
      <c r="BG71" s="108"/>
    </row>
    <row r="72" ht="13.5" spans="1:59">
      <c r="A72" s="84" t="s">
        <v>87</v>
      </c>
      <c r="B72" s="97">
        <f t="shared" si="32"/>
        <v>12.5</v>
      </c>
      <c r="C72" s="99">
        <v>4.5</v>
      </c>
      <c r="D72" s="100">
        <v>8</v>
      </c>
      <c r="E72" s="104"/>
      <c r="F72" s="102">
        <f t="shared" si="27"/>
        <v>0</v>
      </c>
      <c r="G72" s="102">
        <v>0</v>
      </c>
      <c r="H72" s="102">
        <v>0</v>
      </c>
      <c r="I72" s="102">
        <v>0</v>
      </c>
      <c r="J72" s="102">
        <f t="shared" si="30"/>
        <v>0</v>
      </c>
      <c r="K72" s="102"/>
      <c r="L72" s="102"/>
      <c r="M72" s="102"/>
      <c r="N72" s="102">
        <f t="shared" si="31"/>
        <v>38.28</v>
      </c>
      <c r="O72" s="102">
        <f t="shared" si="28"/>
        <v>38.28</v>
      </c>
      <c r="P72" s="102">
        <v>19.14</v>
      </c>
      <c r="Q72" s="102">
        <v>19.14</v>
      </c>
      <c r="R72" s="102">
        <v>0</v>
      </c>
      <c r="S72" s="102">
        <v>0</v>
      </c>
      <c r="T72" s="102">
        <f t="shared" ref="T72:T119" si="33">U72+V72</f>
        <v>0</v>
      </c>
      <c r="U72" s="102">
        <v>0</v>
      </c>
      <c r="V72" s="102">
        <v>0</v>
      </c>
      <c r="W72" s="102">
        <v>0</v>
      </c>
      <c r="X72" s="102">
        <f t="shared" ref="X72:X119" si="34">Y72+Z72</f>
        <v>22.5</v>
      </c>
      <c r="Y72" s="102">
        <v>22.5</v>
      </c>
      <c r="Z72" s="102"/>
      <c r="AA72" s="102"/>
      <c r="AB72" s="102">
        <f t="shared" ref="AB72:AB119" si="35">AC72+AD72</f>
        <v>0</v>
      </c>
      <c r="AC72" s="102">
        <v>0</v>
      </c>
      <c r="AD72" s="102"/>
      <c r="AE72" s="102"/>
      <c r="AF72" s="102">
        <f t="shared" ref="AF72:AF119" si="36">AG72+AH72</f>
        <v>0</v>
      </c>
      <c r="AG72" s="102">
        <v>0</v>
      </c>
      <c r="AH72" s="102"/>
      <c r="AI72" s="102"/>
      <c r="AJ72" s="102">
        <f t="shared" ref="AJ72:AJ119" si="37">AK72+AL72</f>
        <v>0</v>
      </c>
      <c r="AK72" s="102">
        <v>0</v>
      </c>
      <c r="AL72" s="102"/>
      <c r="AM72" s="102"/>
      <c r="AN72" s="102">
        <f t="shared" ref="AN72:AN119" si="38">AO72+AP72</f>
        <v>0</v>
      </c>
      <c r="AO72" s="102">
        <v>0</v>
      </c>
      <c r="AP72" s="102"/>
      <c r="AQ72" s="102"/>
      <c r="AR72" s="102">
        <f t="shared" ref="AR72:AR119" si="39">AS72+AT72</f>
        <v>52.59</v>
      </c>
      <c r="AS72" s="102">
        <v>52.49</v>
      </c>
      <c r="AT72" s="97">
        <v>0.1</v>
      </c>
      <c r="AU72" s="102"/>
      <c r="AV72" s="102">
        <f t="shared" ref="AV72:AV119" si="40">AW72+AX72</f>
        <v>0</v>
      </c>
      <c r="AW72" s="102">
        <v>0</v>
      </c>
      <c r="AX72" s="102">
        <v>0</v>
      </c>
      <c r="AY72" s="102"/>
      <c r="AZ72" s="102">
        <f t="shared" si="29"/>
        <v>0</v>
      </c>
      <c r="BA72" s="102">
        <v>0</v>
      </c>
      <c r="BB72" s="102"/>
      <c r="BC72" s="102"/>
      <c r="BD72" s="108"/>
      <c r="BE72" s="108"/>
      <c r="BF72" s="108"/>
      <c r="BG72" s="108"/>
    </row>
    <row r="73" ht="13.5" spans="1:59">
      <c r="A73" s="84" t="s">
        <v>88</v>
      </c>
      <c r="B73" s="97">
        <f t="shared" si="32"/>
        <v>7.5</v>
      </c>
      <c r="C73" s="99">
        <v>7.5</v>
      </c>
      <c r="D73" s="100">
        <v>0</v>
      </c>
      <c r="E73" s="104"/>
      <c r="F73" s="102">
        <f t="shared" si="27"/>
        <v>14</v>
      </c>
      <c r="G73" s="102">
        <v>14</v>
      </c>
      <c r="H73" s="102">
        <v>0</v>
      </c>
      <c r="I73" s="102">
        <v>0</v>
      </c>
      <c r="J73" s="102">
        <f t="shared" si="30"/>
        <v>0</v>
      </c>
      <c r="K73" s="102"/>
      <c r="L73" s="102"/>
      <c r="M73" s="102"/>
      <c r="N73" s="102">
        <f t="shared" si="31"/>
        <v>62.64</v>
      </c>
      <c r="O73" s="102">
        <f t="shared" si="28"/>
        <v>62.64</v>
      </c>
      <c r="P73" s="102">
        <v>31.32</v>
      </c>
      <c r="Q73" s="102">
        <v>31.32</v>
      </c>
      <c r="R73" s="102">
        <v>0</v>
      </c>
      <c r="S73" s="102">
        <v>0</v>
      </c>
      <c r="T73" s="102">
        <f t="shared" si="33"/>
        <v>0</v>
      </c>
      <c r="U73" s="102">
        <v>0</v>
      </c>
      <c r="V73" s="102">
        <v>0</v>
      </c>
      <c r="W73" s="102">
        <v>0</v>
      </c>
      <c r="X73" s="102">
        <f t="shared" si="34"/>
        <v>20</v>
      </c>
      <c r="Y73" s="102">
        <v>20</v>
      </c>
      <c r="Z73" s="102"/>
      <c r="AA73" s="102"/>
      <c r="AB73" s="102">
        <f t="shared" si="35"/>
        <v>0</v>
      </c>
      <c r="AC73" s="102">
        <v>0</v>
      </c>
      <c r="AD73" s="102"/>
      <c r="AE73" s="102"/>
      <c r="AF73" s="102">
        <f t="shared" si="36"/>
        <v>0</v>
      </c>
      <c r="AG73" s="102">
        <v>0</v>
      </c>
      <c r="AH73" s="102"/>
      <c r="AI73" s="102"/>
      <c r="AJ73" s="102">
        <f t="shared" si="37"/>
        <v>0</v>
      </c>
      <c r="AK73" s="102">
        <v>0</v>
      </c>
      <c r="AL73" s="102"/>
      <c r="AM73" s="102"/>
      <c r="AN73" s="102">
        <f t="shared" si="38"/>
        <v>0</v>
      </c>
      <c r="AO73" s="102">
        <v>0</v>
      </c>
      <c r="AP73" s="102"/>
      <c r="AQ73" s="102"/>
      <c r="AR73" s="102">
        <f t="shared" si="39"/>
        <v>34.95</v>
      </c>
      <c r="AS73" s="102">
        <v>34.56</v>
      </c>
      <c r="AT73" s="97">
        <v>0.39</v>
      </c>
      <c r="AU73" s="102"/>
      <c r="AV73" s="102">
        <f t="shared" si="40"/>
        <v>0</v>
      </c>
      <c r="AW73" s="102">
        <v>0</v>
      </c>
      <c r="AX73" s="102">
        <v>0</v>
      </c>
      <c r="AY73" s="102"/>
      <c r="AZ73" s="102">
        <f t="shared" si="29"/>
        <v>0</v>
      </c>
      <c r="BA73" s="102">
        <v>0</v>
      </c>
      <c r="BB73" s="102"/>
      <c r="BC73" s="102"/>
      <c r="BD73" s="108"/>
      <c r="BE73" s="108"/>
      <c r="BF73" s="108"/>
      <c r="BG73" s="108"/>
    </row>
    <row r="74" ht="13.5" spans="1:59">
      <c r="A74" s="84" t="s">
        <v>89</v>
      </c>
      <c r="B74" s="97">
        <f t="shared" si="32"/>
        <v>5.5</v>
      </c>
      <c r="C74" s="99">
        <v>5.5</v>
      </c>
      <c r="D74" s="100">
        <v>0</v>
      </c>
      <c r="E74" s="104"/>
      <c r="F74" s="102">
        <f t="shared" si="27"/>
        <v>0</v>
      </c>
      <c r="G74" s="102">
        <v>0</v>
      </c>
      <c r="H74" s="102">
        <v>0</v>
      </c>
      <c r="I74" s="102">
        <v>0</v>
      </c>
      <c r="J74" s="102">
        <f t="shared" si="30"/>
        <v>0</v>
      </c>
      <c r="K74" s="102"/>
      <c r="L74" s="102"/>
      <c r="M74" s="102"/>
      <c r="N74" s="102">
        <f t="shared" si="31"/>
        <v>87</v>
      </c>
      <c r="O74" s="102">
        <f t="shared" si="28"/>
        <v>87</v>
      </c>
      <c r="P74" s="102">
        <v>43.5</v>
      </c>
      <c r="Q74" s="102">
        <v>43.5</v>
      </c>
      <c r="R74" s="102">
        <v>0</v>
      </c>
      <c r="S74" s="102">
        <v>0</v>
      </c>
      <c r="T74" s="102">
        <f t="shared" si="33"/>
        <v>0</v>
      </c>
      <c r="U74" s="102">
        <v>0</v>
      </c>
      <c r="V74" s="102">
        <v>0</v>
      </c>
      <c r="W74" s="102">
        <v>0</v>
      </c>
      <c r="X74" s="102">
        <f t="shared" si="34"/>
        <v>45</v>
      </c>
      <c r="Y74" s="102">
        <v>45</v>
      </c>
      <c r="Z74" s="102"/>
      <c r="AA74" s="102"/>
      <c r="AB74" s="102">
        <f t="shared" si="35"/>
        <v>0</v>
      </c>
      <c r="AC74" s="102">
        <v>0</v>
      </c>
      <c r="AD74" s="102"/>
      <c r="AE74" s="102"/>
      <c r="AF74" s="102">
        <f t="shared" si="36"/>
        <v>0</v>
      </c>
      <c r="AG74" s="102">
        <v>0</v>
      </c>
      <c r="AH74" s="102"/>
      <c r="AI74" s="102"/>
      <c r="AJ74" s="102">
        <f t="shared" si="37"/>
        <v>0</v>
      </c>
      <c r="AK74" s="102">
        <v>0</v>
      </c>
      <c r="AL74" s="102"/>
      <c r="AM74" s="102"/>
      <c r="AN74" s="102">
        <f t="shared" si="38"/>
        <v>0</v>
      </c>
      <c r="AO74" s="102">
        <v>0</v>
      </c>
      <c r="AP74" s="102"/>
      <c r="AQ74" s="102"/>
      <c r="AR74" s="102">
        <f t="shared" si="39"/>
        <v>49.95</v>
      </c>
      <c r="AS74" s="102">
        <v>45.36</v>
      </c>
      <c r="AT74" s="97">
        <v>4.59</v>
      </c>
      <c r="AU74" s="102"/>
      <c r="AV74" s="102">
        <f t="shared" si="40"/>
        <v>0</v>
      </c>
      <c r="AW74" s="102">
        <v>0</v>
      </c>
      <c r="AX74" s="102">
        <v>0</v>
      </c>
      <c r="AY74" s="102"/>
      <c r="AZ74" s="102">
        <f t="shared" si="29"/>
        <v>0</v>
      </c>
      <c r="BA74" s="102">
        <v>0</v>
      </c>
      <c r="BB74" s="102"/>
      <c r="BC74" s="102"/>
      <c r="BD74" s="108"/>
      <c r="BE74" s="108"/>
      <c r="BF74" s="108"/>
      <c r="BG74" s="108"/>
    </row>
    <row r="75" ht="13.5" spans="1:59">
      <c r="A75" s="84" t="s">
        <v>90</v>
      </c>
      <c r="B75" s="97">
        <f t="shared" si="32"/>
        <v>4.5</v>
      </c>
      <c r="C75" s="99">
        <v>4.5</v>
      </c>
      <c r="D75" s="100">
        <v>0</v>
      </c>
      <c r="E75" s="104"/>
      <c r="F75" s="102">
        <f t="shared" si="27"/>
        <v>0</v>
      </c>
      <c r="G75" s="102">
        <v>0</v>
      </c>
      <c r="H75" s="102">
        <v>0</v>
      </c>
      <c r="I75" s="102">
        <v>0</v>
      </c>
      <c r="J75" s="102">
        <f t="shared" si="30"/>
        <v>0</v>
      </c>
      <c r="K75" s="102"/>
      <c r="L75" s="102"/>
      <c r="M75" s="102"/>
      <c r="N75" s="102">
        <f t="shared" si="31"/>
        <v>55.68</v>
      </c>
      <c r="O75" s="102">
        <f t="shared" si="28"/>
        <v>55.68</v>
      </c>
      <c r="P75" s="102">
        <v>27.84</v>
      </c>
      <c r="Q75" s="102">
        <v>27.84</v>
      </c>
      <c r="R75" s="102">
        <v>0</v>
      </c>
      <c r="S75" s="102">
        <v>0</v>
      </c>
      <c r="T75" s="102">
        <f t="shared" si="33"/>
        <v>0</v>
      </c>
      <c r="U75" s="102">
        <v>0</v>
      </c>
      <c r="V75" s="102">
        <v>0</v>
      </c>
      <c r="W75" s="102">
        <v>0</v>
      </c>
      <c r="X75" s="102">
        <f t="shared" si="34"/>
        <v>55</v>
      </c>
      <c r="Y75" s="102">
        <v>55</v>
      </c>
      <c r="Z75" s="102"/>
      <c r="AA75" s="102"/>
      <c r="AB75" s="102">
        <f t="shared" si="35"/>
        <v>0</v>
      </c>
      <c r="AC75" s="102">
        <v>0</v>
      </c>
      <c r="AD75" s="102"/>
      <c r="AE75" s="102"/>
      <c r="AF75" s="102">
        <f t="shared" si="36"/>
        <v>0</v>
      </c>
      <c r="AG75" s="102">
        <v>0</v>
      </c>
      <c r="AH75" s="102"/>
      <c r="AI75" s="102"/>
      <c r="AJ75" s="102">
        <f t="shared" si="37"/>
        <v>0</v>
      </c>
      <c r="AK75" s="102">
        <v>0</v>
      </c>
      <c r="AL75" s="102"/>
      <c r="AM75" s="102"/>
      <c r="AN75" s="102">
        <f t="shared" si="38"/>
        <v>0</v>
      </c>
      <c r="AO75" s="102">
        <v>0</v>
      </c>
      <c r="AP75" s="102"/>
      <c r="AQ75" s="102"/>
      <c r="AR75" s="102">
        <f t="shared" si="39"/>
        <v>46.52</v>
      </c>
      <c r="AS75" s="102">
        <v>38.88</v>
      </c>
      <c r="AT75" s="97">
        <v>7.64</v>
      </c>
      <c r="AU75" s="102"/>
      <c r="AV75" s="102">
        <f t="shared" si="40"/>
        <v>0</v>
      </c>
      <c r="AW75" s="102">
        <v>0</v>
      </c>
      <c r="AX75" s="102">
        <v>0</v>
      </c>
      <c r="AY75" s="102"/>
      <c r="AZ75" s="102">
        <f t="shared" si="29"/>
        <v>0</v>
      </c>
      <c r="BA75" s="102">
        <v>0</v>
      </c>
      <c r="BB75" s="102"/>
      <c r="BC75" s="102"/>
      <c r="BD75" s="108"/>
      <c r="BE75" s="108"/>
      <c r="BF75" s="108"/>
      <c r="BG75" s="108"/>
    </row>
    <row r="76" ht="13.5" spans="1:59">
      <c r="A76" s="84" t="s">
        <v>91</v>
      </c>
      <c r="B76" s="97">
        <f t="shared" si="32"/>
        <v>15.52</v>
      </c>
      <c r="C76" s="99">
        <v>7.52</v>
      </c>
      <c r="D76" s="100">
        <v>8</v>
      </c>
      <c r="E76" s="104"/>
      <c r="F76" s="102">
        <f t="shared" si="27"/>
        <v>0</v>
      </c>
      <c r="G76" s="102">
        <v>0</v>
      </c>
      <c r="H76" s="102">
        <v>0</v>
      </c>
      <c r="I76" s="102">
        <v>0</v>
      </c>
      <c r="J76" s="102">
        <f t="shared" si="30"/>
        <v>0</v>
      </c>
      <c r="K76" s="102"/>
      <c r="L76" s="102"/>
      <c r="M76" s="102"/>
      <c r="N76" s="102">
        <f t="shared" si="31"/>
        <v>34.8</v>
      </c>
      <c r="O76" s="102">
        <f t="shared" si="28"/>
        <v>34.8</v>
      </c>
      <c r="P76" s="102">
        <v>17.4</v>
      </c>
      <c r="Q76" s="102">
        <v>17.4</v>
      </c>
      <c r="R76" s="102">
        <v>0</v>
      </c>
      <c r="S76" s="102">
        <v>0</v>
      </c>
      <c r="T76" s="102">
        <f t="shared" si="33"/>
        <v>0</v>
      </c>
      <c r="U76" s="102">
        <v>0</v>
      </c>
      <c r="V76" s="102">
        <v>0</v>
      </c>
      <c r="W76" s="102">
        <v>0</v>
      </c>
      <c r="X76" s="102">
        <f t="shared" si="34"/>
        <v>20</v>
      </c>
      <c r="Y76" s="102">
        <v>20</v>
      </c>
      <c r="Z76" s="102"/>
      <c r="AA76" s="102"/>
      <c r="AB76" s="102">
        <f t="shared" si="35"/>
        <v>0</v>
      </c>
      <c r="AC76" s="102">
        <v>0</v>
      </c>
      <c r="AD76" s="102"/>
      <c r="AE76" s="102"/>
      <c r="AF76" s="102">
        <f t="shared" si="36"/>
        <v>0</v>
      </c>
      <c r="AG76" s="102">
        <v>0</v>
      </c>
      <c r="AH76" s="102"/>
      <c r="AI76" s="102"/>
      <c r="AJ76" s="102">
        <f t="shared" si="37"/>
        <v>0</v>
      </c>
      <c r="AK76" s="102">
        <v>0</v>
      </c>
      <c r="AL76" s="102"/>
      <c r="AM76" s="102"/>
      <c r="AN76" s="102">
        <f t="shared" si="38"/>
        <v>0</v>
      </c>
      <c r="AO76" s="102">
        <v>0</v>
      </c>
      <c r="AP76" s="102"/>
      <c r="AQ76" s="102"/>
      <c r="AR76" s="102">
        <f t="shared" si="39"/>
        <v>22.37</v>
      </c>
      <c r="AS76" s="102">
        <v>17.28</v>
      </c>
      <c r="AT76" s="97">
        <v>5.09</v>
      </c>
      <c r="AU76" s="102"/>
      <c r="AV76" s="102">
        <f t="shared" si="40"/>
        <v>0</v>
      </c>
      <c r="AW76" s="102">
        <v>0</v>
      </c>
      <c r="AX76" s="102">
        <v>0</v>
      </c>
      <c r="AY76" s="102"/>
      <c r="AZ76" s="102">
        <f t="shared" si="29"/>
        <v>0</v>
      </c>
      <c r="BA76" s="102">
        <v>0</v>
      </c>
      <c r="BB76" s="102"/>
      <c r="BC76" s="102"/>
      <c r="BD76" s="108"/>
      <c r="BE76" s="108"/>
      <c r="BF76" s="108"/>
      <c r="BG76" s="108"/>
    </row>
    <row r="77" ht="13.5" spans="1:59">
      <c r="A77" s="84" t="s">
        <v>92</v>
      </c>
      <c r="B77" s="97">
        <f t="shared" si="32"/>
        <v>12.5</v>
      </c>
      <c r="C77" s="99">
        <v>4.5</v>
      </c>
      <c r="D77" s="100">
        <v>8</v>
      </c>
      <c r="E77" s="104"/>
      <c r="F77" s="102">
        <f t="shared" si="27"/>
        <v>0</v>
      </c>
      <c r="G77" s="102">
        <v>0</v>
      </c>
      <c r="H77" s="102">
        <v>0</v>
      </c>
      <c r="I77" s="102">
        <v>0</v>
      </c>
      <c r="J77" s="102">
        <f t="shared" si="30"/>
        <v>0</v>
      </c>
      <c r="K77" s="102"/>
      <c r="L77" s="102"/>
      <c r="M77" s="102"/>
      <c r="N77" s="102">
        <f t="shared" si="31"/>
        <v>27.84</v>
      </c>
      <c r="O77" s="102">
        <f t="shared" si="28"/>
        <v>27.84</v>
      </c>
      <c r="P77" s="102">
        <v>13.92</v>
      </c>
      <c r="Q77" s="102">
        <v>13.92</v>
      </c>
      <c r="R77" s="102">
        <v>0</v>
      </c>
      <c r="S77" s="102">
        <v>0</v>
      </c>
      <c r="T77" s="102">
        <f t="shared" si="33"/>
        <v>0</v>
      </c>
      <c r="U77" s="102">
        <v>0</v>
      </c>
      <c r="V77" s="102">
        <v>0</v>
      </c>
      <c r="W77" s="102">
        <v>0</v>
      </c>
      <c r="X77" s="102">
        <f t="shared" si="34"/>
        <v>35</v>
      </c>
      <c r="Y77" s="102">
        <v>35</v>
      </c>
      <c r="Z77" s="102"/>
      <c r="AA77" s="102"/>
      <c r="AB77" s="102">
        <f t="shared" si="35"/>
        <v>0</v>
      </c>
      <c r="AC77" s="102">
        <v>0</v>
      </c>
      <c r="AD77" s="102"/>
      <c r="AE77" s="102"/>
      <c r="AF77" s="102">
        <f t="shared" si="36"/>
        <v>0</v>
      </c>
      <c r="AG77" s="102">
        <v>0</v>
      </c>
      <c r="AH77" s="102"/>
      <c r="AI77" s="102"/>
      <c r="AJ77" s="102">
        <f t="shared" si="37"/>
        <v>0</v>
      </c>
      <c r="AK77" s="102">
        <v>0</v>
      </c>
      <c r="AL77" s="102"/>
      <c r="AM77" s="102"/>
      <c r="AN77" s="102">
        <f t="shared" si="38"/>
        <v>0</v>
      </c>
      <c r="AO77" s="102">
        <v>0</v>
      </c>
      <c r="AP77" s="102"/>
      <c r="AQ77" s="102"/>
      <c r="AR77" s="102">
        <f t="shared" si="39"/>
        <v>16.53</v>
      </c>
      <c r="AS77" s="102">
        <v>16.2</v>
      </c>
      <c r="AT77" s="97">
        <v>0.33</v>
      </c>
      <c r="AU77" s="102"/>
      <c r="AV77" s="102">
        <f t="shared" si="40"/>
        <v>0</v>
      </c>
      <c r="AW77" s="102">
        <v>0</v>
      </c>
      <c r="AX77" s="102">
        <v>0</v>
      </c>
      <c r="AY77" s="102"/>
      <c r="AZ77" s="102">
        <f t="shared" si="29"/>
        <v>0</v>
      </c>
      <c r="BA77" s="102">
        <v>0</v>
      </c>
      <c r="BB77" s="102"/>
      <c r="BC77" s="102"/>
      <c r="BD77" s="108"/>
      <c r="BE77" s="108"/>
      <c r="BF77" s="108"/>
      <c r="BG77" s="108"/>
    </row>
    <row r="78" ht="13.5" spans="1:59">
      <c r="A78" s="84" t="s">
        <v>93</v>
      </c>
      <c r="B78" s="97">
        <f t="shared" si="32"/>
        <v>15.52</v>
      </c>
      <c r="C78" s="99">
        <v>7.52</v>
      </c>
      <c r="D78" s="100">
        <v>8</v>
      </c>
      <c r="E78" s="104"/>
      <c r="F78" s="102">
        <f t="shared" si="27"/>
        <v>21</v>
      </c>
      <c r="G78" s="102">
        <v>21</v>
      </c>
      <c r="H78" s="102">
        <v>0</v>
      </c>
      <c r="I78" s="102">
        <v>0</v>
      </c>
      <c r="J78" s="102">
        <f t="shared" si="30"/>
        <v>0</v>
      </c>
      <c r="K78" s="102"/>
      <c r="L78" s="102"/>
      <c r="M78" s="102"/>
      <c r="N78" s="102">
        <f t="shared" si="31"/>
        <v>34.8</v>
      </c>
      <c r="O78" s="102">
        <f t="shared" si="28"/>
        <v>34.8</v>
      </c>
      <c r="P78" s="102">
        <v>17.4</v>
      </c>
      <c r="Q78" s="102">
        <v>17.4</v>
      </c>
      <c r="R78" s="102">
        <v>0</v>
      </c>
      <c r="S78" s="102">
        <v>0</v>
      </c>
      <c r="T78" s="102">
        <f t="shared" si="33"/>
        <v>0</v>
      </c>
      <c r="U78" s="102">
        <v>0</v>
      </c>
      <c r="V78" s="102">
        <v>0</v>
      </c>
      <c r="W78" s="102">
        <v>0</v>
      </c>
      <c r="X78" s="102">
        <f t="shared" si="34"/>
        <v>32.5</v>
      </c>
      <c r="Y78" s="102">
        <v>32.5</v>
      </c>
      <c r="Z78" s="102"/>
      <c r="AA78" s="102"/>
      <c r="AB78" s="102">
        <f t="shared" si="35"/>
        <v>0</v>
      </c>
      <c r="AC78" s="102">
        <v>0</v>
      </c>
      <c r="AD78" s="102"/>
      <c r="AE78" s="102"/>
      <c r="AF78" s="102">
        <f t="shared" si="36"/>
        <v>0</v>
      </c>
      <c r="AG78" s="102">
        <v>0</v>
      </c>
      <c r="AH78" s="102"/>
      <c r="AI78" s="102"/>
      <c r="AJ78" s="102">
        <f t="shared" si="37"/>
        <v>0</v>
      </c>
      <c r="AK78" s="102">
        <v>0</v>
      </c>
      <c r="AL78" s="102"/>
      <c r="AM78" s="102"/>
      <c r="AN78" s="102">
        <f t="shared" si="38"/>
        <v>0</v>
      </c>
      <c r="AO78" s="102">
        <v>0</v>
      </c>
      <c r="AP78" s="102"/>
      <c r="AQ78" s="102"/>
      <c r="AR78" s="102">
        <f t="shared" si="39"/>
        <v>33.73</v>
      </c>
      <c r="AS78" s="102">
        <v>34.47</v>
      </c>
      <c r="AT78" s="97">
        <v>-0.74</v>
      </c>
      <c r="AU78" s="102"/>
      <c r="AV78" s="102">
        <f t="shared" si="40"/>
        <v>0</v>
      </c>
      <c r="AW78" s="102">
        <v>0</v>
      </c>
      <c r="AX78" s="102">
        <v>0</v>
      </c>
      <c r="AY78" s="102"/>
      <c r="AZ78" s="102">
        <f t="shared" si="29"/>
        <v>0</v>
      </c>
      <c r="BA78" s="102">
        <v>0</v>
      </c>
      <c r="BB78" s="102"/>
      <c r="BC78" s="102"/>
      <c r="BD78" s="108"/>
      <c r="BE78" s="108"/>
      <c r="BF78" s="108"/>
      <c r="BG78" s="108"/>
    </row>
    <row r="79" ht="13.5" spans="1:59">
      <c r="A79" s="84" t="s">
        <v>94</v>
      </c>
      <c r="B79" s="97">
        <f t="shared" si="32"/>
        <v>15.5</v>
      </c>
      <c r="C79" s="99">
        <v>7.5</v>
      </c>
      <c r="D79" s="100">
        <v>8</v>
      </c>
      <c r="E79" s="104"/>
      <c r="F79" s="102">
        <f t="shared" si="27"/>
        <v>0</v>
      </c>
      <c r="G79" s="102">
        <v>0</v>
      </c>
      <c r="H79" s="102">
        <v>0</v>
      </c>
      <c r="I79" s="102">
        <v>0</v>
      </c>
      <c r="J79" s="102">
        <f t="shared" si="30"/>
        <v>0</v>
      </c>
      <c r="K79" s="102"/>
      <c r="L79" s="102"/>
      <c r="M79" s="102"/>
      <c r="N79" s="102">
        <f t="shared" si="31"/>
        <v>24.36</v>
      </c>
      <c r="O79" s="102">
        <f t="shared" si="28"/>
        <v>24.36</v>
      </c>
      <c r="P79" s="102">
        <v>12.18</v>
      </c>
      <c r="Q79" s="102">
        <v>12.18</v>
      </c>
      <c r="R79" s="102">
        <v>0</v>
      </c>
      <c r="S79" s="102">
        <v>0</v>
      </c>
      <c r="T79" s="102">
        <f t="shared" si="33"/>
        <v>0</v>
      </c>
      <c r="U79" s="102">
        <v>0</v>
      </c>
      <c r="V79" s="102">
        <v>0</v>
      </c>
      <c r="W79" s="102">
        <v>0</v>
      </c>
      <c r="X79" s="102">
        <f t="shared" si="34"/>
        <v>15.5</v>
      </c>
      <c r="Y79" s="102">
        <v>15.5</v>
      </c>
      <c r="Z79" s="102"/>
      <c r="AA79" s="102"/>
      <c r="AB79" s="102">
        <f t="shared" si="35"/>
        <v>0</v>
      </c>
      <c r="AC79" s="102">
        <v>0</v>
      </c>
      <c r="AD79" s="102"/>
      <c r="AE79" s="102"/>
      <c r="AF79" s="102">
        <f t="shared" si="36"/>
        <v>0</v>
      </c>
      <c r="AG79" s="102">
        <v>0</v>
      </c>
      <c r="AH79" s="102"/>
      <c r="AI79" s="102"/>
      <c r="AJ79" s="102">
        <f t="shared" si="37"/>
        <v>0</v>
      </c>
      <c r="AK79" s="102">
        <v>0</v>
      </c>
      <c r="AL79" s="102"/>
      <c r="AM79" s="102"/>
      <c r="AN79" s="102">
        <f t="shared" si="38"/>
        <v>0</v>
      </c>
      <c r="AO79" s="102">
        <v>0</v>
      </c>
      <c r="AP79" s="102"/>
      <c r="AQ79" s="102"/>
      <c r="AR79" s="102">
        <f t="shared" si="39"/>
        <v>18.45</v>
      </c>
      <c r="AS79" s="102">
        <v>17.28</v>
      </c>
      <c r="AT79" s="97">
        <v>1.17</v>
      </c>
      <c r="AU79" s="102"/>
      <c r="AV79" s="102">
        <f t="shared" si="40"/>
        <v>0</v>
      </c>
      <c r="AW79" s="102">
        <v>0</v>
      </c>
      <c r="AX79" s="102">
        <v>0</v>
      </c>
      <c r="AY79" s="102"/>
      <c r="AZ79" s="102">
        <f t="shared" si="29"/>
        <v>0</v>
      </c>
      <c r="BA79" s="102">
        <v>0</v>
      </c>
      <c r="BB79" s="102"/>
      <c r="BC79" s="102"/>
      <c r="BD79" s="108"/>
      <c r="BE79" s="108"/>
      <c r="BF79" s="108"/>
      <c r="BG79" s="108"/>
    </row>
    <row r="80" ht="13.5" spans="1:59">
      <c r="A80" s="84" t="s">
        <v>95</v>
      </c>
      <c r="B80" s="97">
        <f t="shared" si="32"/>
        <v>16.02</v>
      </c>
      <c r="C80" s="99">
        <v>8.02</v>
      </c>
      <c r="D80" s="100">
        <v>8</v>
      </c>
      <c r="E80" s="104"/>
      <c r="F80" s="102">
        <f t="shared" si="27"/>
        <v>0</v>
      </c>
      <c r="G80" s="102">
        <v>0</v>
      </c>
      <c r="H80" s="102">
        <v>0</v>
      </c>
      <c r="I80" s="102">
        <v>0</v>
      </c>
      <c r="J80" s="102">
        <f t="shared" si="30"/>
        <v>0</v>
      </c>
      <c r="K80" s="102"/>
      <c r="L80" s="102"/>
      <c r="M80" s="102"/>
      <c r="N80" s="102">
        <f t="shared" si="31"/>
        <v>20.88</v>
      </c>
      <c r="O80" s="102">
        <f t="shared" si="28"/>
        <v>20.88</v>
      </c>
      <c r="P80" s="102">
        <v>10.44</v>
      </c>
      <c r="Q80" s="102">
        <v>10.44</v>
      </c>
      <c r="R80" s="102">
        <v>0</v>
      </c>
      <c r="S80" s="102">
        <v>0</v>
      </c>
      <c r="T80" s="102">
        <f t="shared" si="33"/>
        <v>0</v>
      </c>
      <c r="U80" s="102">
        <v>0</v>
      </c>
      <c r="V80" s="102">
        <v>0</v>
      </c>
      <c r="W80" s="102">
        <v>0</v>
      </c>
      <c r="X80" s="102">
        <f t="shared" si="34"/>
        <v>35</v>
      </c>
      <c r="Y80" s="102">
        <v>35</v>
      </c>
      <c r="Z80" s="102"/>
      <c r="AA80" s="102"/>
      <c r="AB80" s="102">
        <f t="shared" si="35"/>
        <v>0</v>
      </c>
      <c r="AC80" s="102">
        <v>0</v>
      </c>
      <c r="AD80" s="102"/>
      <c r="AE80" s="102"/>
      <c r="AF80" s="102">
        <f t="shared" si="36"/>
        <v>0</v>
      </c>
      <c r="AG80" s="102">
        <v>0</v>
      </c>
      <c r="AH80" s="102"/>
      <c r="AI80" s="102"/>
      <c r="AJ80" s="102">
        <f t="shared" si="37"/>
        <v>0</v>
      </c>
      <c r="AK80" s="102">
        <v>0</v>
      </c>
      <c r="AL80" s="102"/>
      <c r="AM80" s="102"/>
      <c r="AN80" s="102">
        <f t="shared" si="38"/>
        <v>0</v>
      </c>
      <c r="AO80" s="102">
        <v>0</v>
      </c>
      <c r="AP80" s="102"/>
      <c r="AQ80" s="102"/>
      <c r="AR80" s="102">
        <f t="shared" si="39"/>
        <v>22.34</v>
      </c>
      <c r="AS80" s="102">
        <v>16.2</v>
      </c>
      <c r="AT80" s="97">
        <v>6.14</v>
      </c>
      <c r="AU80" s="102"/>
      <c r="AV80" s="102">
        <f t="shared" si="40"/>
        <v>3.21</v>
      </c>
      <c r="AW80" s="102">
        <v>5.62</v>
      </c>
      <c r="AX80" s="102">
        <v>-2.41</v>
      </c>
      <c r="AY80" s="102"/>
      <c r="AZ80" s="102">
        <f t="shared" si="29"/>
        <v>0</v>
      </c>
      <c r="BA80" s="102">
        <v>0</v>
      </c>
      <c r="BB80" s="102"/>
      <c r="BC80" s="102"/>
      <c r="BD80" s="108"/>
      <c r="BE80" s="108"/>
      <c r="BF80" s="108"/>
      <c r="BG80" s="108"/>
    </row>
    <row r="81" ht="13.5" spans="1:59">
      <c r="A81" s="84" t="s">
        <v>96</v>
      </c>
      <c r="B81" s="97">
        <f t="shared" si="32"/>
        <v>17.5</v>
      </c>
      <c r="C81" s="99">
        <v>9.5</v>
      </c>
      <c r="D81" s="100">
        <v>8</v>
      </c>
      <c r="E81" s="104"/>
      <c r="F81" s="102">
        <f t="shared" ref="F81:F119" si="41">G81+H81</f>
        <v>0</v>
      </c>
      <c r="G81" s="102">
        <v>0</v>
      </c>
      <c r="H81" s="102">
        <v>0</v>
      </c>
      <c r="I81" s="102">
        <v>0</v>
      </c>
      <c r="J81" s="102">
        <f t="shared" si="30"/>
        <v>0</v>
      </c>
      <c r="K81" s="102"/>
      <c r="L81" s="102"/>
      <c r="M81" s="102"/>
      <c r="N81" s="102">
        <f t="shared" si="31"/>
        <v>10.44</v>
      </c>
      <c r="O81" s="102">
        <f t="shared" ref="O81:O119" si="42">P81+Q81</f>
        <v>10.44</v>
      </c>
      <c r="P81" s="102">
        <v>5.22</v>
      </c>
      <c r="Q81" s="102">
        <v>5.22</v>
      </c>
      <c r="R81" s="102">
        <v>0</v>
      </c>
      <c r="S81" s="102">
        <v>0</v>
      </c>
      <c r="T81" s="102">
        <f t="shared" si="33"/>
        <v>0</v>
      </c>
      <c r="U81" s="102">
        <v>0</v>
      </c>
      <c r="V81" s="102">
        <v>0</v>
      </c>
      <c r="W81" s="102">
        <v>0</v>
      </c>
      <c r="X81" s="102">
        <f t="shared" si="34"/>
        <v>13.5</v>
      </c>
      <c r="Y81" s="102">
        <v>13.5</v>
      </c>
      <c r="Z81" s="102"/>
      <c r="AA81" s="102"/>
      <c r="AB81" s="102">
        <f t="shared" si="35"/>
        <v>0</v>
      </c>
      <c r="AC81" s="102">
        <v>0</v>
      </c>
      <c r="AD81" s="102"/>
      <c r="AE81" s="102"/>
      <c r="AF81" s="102">
        <f t="shared" si="36"/>
        <v>0</v>
      </c>
      <c r="AG81" s="102">
        <v>0</v>
      </c>
      <c r="AH81" s="102"/>
      <c r="AI81" s="102"/>
      <c r="AJ81" s="102">
        <f t="shared" si="37"/>
        <v>0</v>
      </c>
      <c r="AK81" s="102">
        <v>0</v>
      </c>
      <c r="AL81" s="102"/>
      <c r="AM81" s="102"/>
      <c r="AN81" s="102">
        <f t="shared" si="38"/>
        <v>0</v>
      </c>
      <c r="AO81" s="102">
        <v>0</v>
      </c>
      <c r="AP81" s="102"/>
      <c r="AQ81" s="102"/>
      <c r="AR81" s="102">
        <f t="shared" si="39"/>
        <v>7.56</v>
      </c>
      <c r="AS81" s="102">
        <v>7.56</v>
      </c>
      <c r="AT81" s="97">
        <v>0</v>
      </c>
      <c r="AU81" s="102"/>
      <c r="AV81" s="102">
        <f t="shared" si="40"/>
        <v>4.34</v>
      </c>
      <c r="AW81" s="102">
        <v>8.14</v>
      </c>
      <c r="AX81" s="102">
        <v>-3.8</v>
      </c>
      <c r="AY81" s="102"/>
      <c r="AZ81" s="102">
        <f t="shared" si="29"/>
        <v>0</v>
      </c>
      <c r="BA81" s="102">
        <v>0</v>
      </c>
      <c r="BB81" s="102"/>
      <c r="BC81" s="102"/>
      <c r="BD81" s="108"/>
      <c r="BE81" s="108"/>
      <c r="BF81" s="108"/>
      <c r="BG81" s="108"/>
    </row>
    <row r="82" ht="13.5" spans="1:59">
      <c r="A82" s="84" t="s">
        <v>97</v>
      </c>
      <c r="B82" s="97">
        <f t="shared" si="32"/>
        <v>19.52</v>
      </c>
      <c r="C82" s="99">
        <v>11.52</v>
      </c>
      <c r="D82" s="100">
        <v>8</v>
      </c>
      <c r="E82" s="104"/>
      <c r="F82" s="102">
        <f t="shared" si="41"/>
        <v>0</v>
      </c>
      <c r="G82" s="102">
        <v>0</v>
      </c>
      <c r="H82" s="102">
        <v>0</v>
      </c>
      <c r="I82" s="102">
        <v>0</v>
      </c>
      <c r="J82" s="102">
        <f t="shared" si="30"/>
        <v>0</v>
      </c>
      <c r="K82" s="102"/>
      <c r="L82" s="102"/>
      <c r="M82" s="102"/>
      <c r="N82" s="102">
        <f t="shared" si="31"/>
        <v>17.4</v>
      </c>
      <c r="O82" s="102">
        <f t="shared" si="42"/>
        <v>17.4</v>
      </c>
      <c r="P82" s="102">
        <v>8.7</v>
      </c>
      <c r="Q82" s="102">
        <v>8.7</v>
      </c>
      <c r="R82" s="102">
        <v>0</v>
      </c>
      <c r="S82" s="102">
        <v>0</v>
      </c>
      <c r="T82" s="102">
        <f t="shared" si="33"/>
        <v>0</v>
      </c>
      <c r="U82" s="102">
        <v>0</v>
      </c>
      <c r="V82" s="102">
        <v>0</v>
      </c>
      <c r="W82" s="102">
        <v>0</v>
      </c>
      <c r="X82" s="102">
        <f t="shared" si="34"/>
        <v>15.5</v>
      </c>
      <c r="Y82" s="102">
        <v>15.5</v>
      </c>
      <c r="Z82" s="102"/>
      <c r="AA82" s="102"/>
      <c r="AB82" s="102">
        <f t="shared" si="35"/>
        <v>0</v>
      </c>
      <c r="AC82" s="102">
        <v>0</v>
      </c>
      <c r="AD82" s="102"/>
      <c r="AE82" s="102"/>
      <c r="AF82" s="102">
        <f t="shared" si="36"/>
        <v>0</v>
      </c>
      <c r="AG82" s="102">
        <v>0</v>
      </c>
      <c r="AH82" s="102"/>
      <c r="AI82" s="102"/>
      <c r="AJ82" s="102">
        <f t="shared" si="37"/>
        <v>0</v>
      </c>
      <c r="AK82" s="102">
        <v>0</v>
      </c>
      <c r="AL82" s="102"/>
      <c r="AM82" s="102"/>
      <c r="AN82" s="102">
        <f t="shared" si="38"/>
        <v>0</v>
      </c>
      <c r="AO82" s="102">
        <v>0</v>
      </c>
      <c r="AP82" s="102"/>
      <c r="AQ82" s="102"/>
      <c r="AR82" s="102">
        <f t="shared" si="39"/>
        <v>14.72</v>
      </c>
      <c r="AS82" s="102">
        <v>16.2</v>
      </c>
      <c r="AT82" s="97">
        <v>-1.48</v>
      </c>
      <c r="AU82" s="102"/>
      <c r="AV82" s="102">
        <f t="shared" si="40"/>
        <v>14.53</v>
      </c>
      <c r="AW82" s="102">
        <v>17</v>
      </c>
      <c r="AX82" s="102">
        <v>-2.47</v>
      </c>
      <c r="AY82" s="102"/>
      <c r="AZ82" s="102">
        <f t="shared" si="29"/>
        <v>0</v>
      </c>
      <c r="BA82" s="102">
        <v>0</v>
      </c>
      <c r="BB82" s="102"/>
      <c r="BC82" s="102"/>
      <c r="BD82" s="108"/>
      <c r="BE82" s="108"/>
      <c r="BF82" s="108"/>
      <c r="BG82" s="108"/>
    </row>
    <row r="83" ht="13.5" spans="1:59">
      <c r="A83" s="84" t="s">
        <v>98</v>
      </c>
      <c r="B83" s="97">
        <f t="shared" si="32"/>
        <v>12.5</v>
      </c>
      <c r="C83" s="99">
        <v>4.5</v>
      </c>
      <c r="D83" s="100">
        <v>8</v>
      </c>
      <c r="E83" s="104"/>
      <c r="F83" s="102">
        <f t="shared" si="41"/>
        <v>0</v>
      </c>
      <c r="G83" s="102">
        <v>0</v>
      </c>
      <c r="H83" s="102">
        <v>0</v>
      </c>
      <c r="I83" s="102">
        <v>0</v>
      </c>
      <c r="J83" s="102">
        <f t="shared" si="30"/>
        <v>0</v>
      </c>
      <c r="K83" s="102"/>
      <c r="L83" s="102"/>
      <c r="M83" s="102"/>
      <c r="N83" s="102">
        <f t="shared" si="31"/>
        <v>83.52</v>
      </c>
      <c r="O83" s="102">
        <f t="shared" si="42"/>
        <v>83.52</v>
      </c>
      <c r="P83" s="102">
        <v>41.76</v>
      </c>
      <c r="Q83" s="102">
        <v>41.76</v>
      </c>
      <c r="R83" s="102">
        <v>0</v>
      </c>
      <c r="S83" s="102">
        <v>0</v>
      </c>
      <c r="T83" s="102">
        <f t="shared" si="33"/>
        <v>0</v>
      </c>
      <c r="U83" s="102">
        <v>0</v>
      </c>
      <c r="V83" s="102">
        <v>0</v>
      </c>
      <c r="W83" s="102">
        <v>0</v>
      </c>
      <c r="X83" s="102">
        <f t="shared" si="34"/>
        <v>50</v>
      </c>
      <c r="Y83" s="102">
        <v>50</v>
      </c>
      <c r="Z83" s="102"/>
      <c r="AA83" s="102"/>
      <c r="AB83" s="102">
        <f t="shared" si="35"/>
        <v>0</v>
      </c>
      <c r="AC83" s="102">
        <v>0</v>
      </c>
      <c r="AD83" s="102"/>
      <c r="AE83" s="102"/>
      <c r="AF83" s="102">
        <f t="shared" si="36"/>
        <v>0</v>
      </c>
      <c r="AG83" s="102">
        <v>0</v>
      </c>
      <c r="AH83" s="102"/>
      <c r="AI83" s="102"/>
      <c r="AJ83" s="102">
        <f t="shared" si="37"/>
        <v>0</v>
      </c>
      <c r="AK83" s="102">
        <v>0</v>
      </c>
      <c r="AL83" s="102"/>
      <c r="AM83" s="102"/>
      <c r="AN83" s="102">
        <f t="shared" si="38"/>
        <v>0</v>
      </c>
      <c r="AO83" s="102">
        <v>0</v>
      </c>
      <c r="AP83" s="102"/>
      <c r="AQ83" s="102"/>
      <c r="AR83" s="102">
        <f t="shared" si="39"/>
        <v>66.43</v>
      </c>
      <c r="AS83" s="102">
        <v>54</v>
      </c>
      <c r="AT83" s="97">
        <v>12.43</v>
      </c>
      <c r="AU83" s="102"/>
      <c r="AV83" s="102">
        <f t="shared" si="40"/>
        <v>11.11</v>
      </c>
      <c r="AW83" s="102">
        <v>21.49</v>
      </c>
      <c r="AX83" s="102">
        <v>-10.38</v>
      </c>
      <c r="AY83" s="102"/>
      <c r="AZ83" s="102">
        <f t="shared" si="29"/>
        <v>0</v>
      </c>
      <c r="BA83" s="102">
        <v>0</v>
      </c>
      <c r="BB83" s="102"/>
      <c r="BC83" s="102"/>
      <c r="BD83" s="108"/>
      <c r="BE83" s="108"/>
      <c r="BF83" s="108"/>
      <c r="BG83" s="108"/>
    </row>
    <row r="84" ht="13.5" spans="1:59">
      <c r="A84" s="84" t="s">
        <v>99</v>
      </c>
      <c r="B84" s="97">
        <f t="shared" si="32"/>
        <v>12.5</v>
      </c>
      <c r="C84" s="99">
        <v>4.5</v>
      </c>
      <c r="D84" s="100">
        <v>8</v>
      </c>
      <c r="E84" s="104"/>
      <c r="F84" s="102">
        <f t="shared" si="41"/>
        <v>0</v>
      </c>
      <c r="G84" s="102">
        <v>0</v>
      </c>
      <c r="H84" s="102">
        <v>0</v>
      </c>
      <c r="I84" s="102">
        <v>0</v>
      </c>
      <c r="J84" s="102">
        <f t="shared" si="30"/>
        <v>0</v>
      </c>
      <c r="K84" s="102"/>
      <c r="L84" s="102"/>
      <c r="M84" s="102"/>
      <c r="N84" s="102">
        <f t="shared" si="31"/>
        <v>73.08</v>
      </c>
      <c r="O84" s="102">
        <f t="shared" si="42"/>
        <v>73.08</v>
      </c>
      <c r="P84" s="102">
        <v>36.54</v>
      </c>
      <c r="Q84" s="102">
        <v>36.54</v>
      </c>
      <c r="R84" s="102">
        <v>0</v>
      </c>
      <c r="S84" s="102">
        <v>0</v>
      </c>
      <c r="T84" s="102">
        <f t="shared" si="33"/>
        <v>0</v>
      </c>
      <c r="U84" s="102">
        <v>0</v>
      </c>
      <c r="V84" s="102">
        <v>0</v>
      </c>
      <c r="W84" s="102">
        <v>0</v>
      </c>
      <c r="X84" s="102">
        <f t="shared" si="34"/>
        <v>40</v>
      </c>
      <c r="Y84" s="102">
        <v>40</v>
      </c>
      <c r="Z84" s="102"/>
      <c r="AA84" s="102"/>
      <c r="AB84" s="102">
        <f t="shared" si="35"/>
        <v>0</v>
      </c>
      <c r="AC84" s="102">
        <v>0</v>
      </c>
      <c r="AD84" s="102"/>
      <c r="AE84" s="102"/>
      <c r="AF84" s="102">
        <f t="shared" si="36"/>
        <v>0</v>
      </c>
      <c r="AG84" s="102">
        <v>0</v>
      </c>
      <c r="AH84" s="102"/>
      <c r="AI84" s="102"/>
      <c r="AJ84" s="102">
        <f t="shared" si="37"/>
        <v>0</v>
      </c>
      <c r="AK84" s="102">
        <v>0</v>
      </c>
      <c r="AL84" s="102"/>
      <c r="AM84" s="102"/>
      <c r="AN84" s="102">
        <f t="shared" si="38"/>
        <v>0</v>
      </c>
      <c r="AO84" s="102">
        <v>0</v>
      </c>
      <c r="AP84" s="102"/>
      <c r="AQ84" s="102"/>
      <c r="AR84" s="102">
        <f t="shared" si="39"/>
        <v>43.25</v>
      </c>
      <c r="AS84" s="102">
        <v>38.88</v>
      </c>
      <c r="AT84" s="97">
        <v>4.37</v>
      </c>
      <c r="AU84" s="102"/>
      <c r="AV84" s="102">
        <f t="shared" si="40"/>
        <v>16.38</v>
      </c>
      <c r="AW84" s="102">
        <v>24.38</v>
      </c>
      <c r="AX84" s="102">
        <v>-8</v>
      </c>
      <c r="AY84" s="102"/>
      <c r="AZ84" s="102">
        <f t="shared" si="29"/>
        <v>0</v>
      </c>
      <c r="BA84" s="102">
        <v>0</v>
      </c>
      <c r="BB84" s="102"/>
      <c r="BC84" s="102"/>
      <c r="BD84" s="108"/>
      <c r="BE84" s="108"/>
      <c r="BF84" s="108"/>
      <c r="BG84" s="108"/>
    </row>
    <row r="85" ht="13.5" spans="1:59">
      <c r="A85" s="84" t="s">
        <v>100</v>
      </c>
      <c r="B85" s="97">
        <f t="shared" si="32"/>
        <v>12.5</v>
      </c>
      <c r="C85" s="99">
        <v>4.5</v>
      </c>
      <c r="D85" s="100">
        <v>8</v>
      </c>
      <c r="E85" s="104"/>
      <c r="F85" s="102">
        <f t="shared" si="41"/>
        <v>14</v>
      </c>
      <c r="G85" s="102">
        <v>14</v>
      </c>
      <c r="H85" s="102">
        <v>0</v>
      </c>
      <c r="I85" s="102">
        <v>0</v>
      </c>
      <c r="J85" s="102">
        <f t="shared" si="30"/>
        <v>0</v>
      </c>
      <c r="K85" s="102"/>
      <c r="L85" s="102"/>
      <c r="M85" s="102"/>
      <c r="N85" s="102">
        <f t="shared" si="31"/>
        <v>69.6</v>
      </c>
      <c r="O85" s="102">
        <f t="shared" si="42"/>
        <v>69.6</v>
      </c>
      <c r="P85" s="102">
        <v>34.8</v>
      </c>
      <c r="Q85" s="102">
        <v>34.8</v>
      </c>
      <c r="R85" s="102">
        <v>0</v>
      </c>
      <c r="S85" s="102">
        <v>0</v>
      </c>
      <c r="T85" s="102">
        <f t="shared" si="33"/>
        <v>0</v>
      </c>
      <c r="U85" s="102">
        <v>0</v>
      </c>
      <c r="V85" s="102">
        <v>0</v>
      </c>
      <c r="W85" s="102">
        <v>0</v>
      </c>
      <c r="X85" s="102">
        <f t="shared" si="34"/>
        <v>20</v>
      </c>
      <c r="Y85" s="102">
        <v>20</v>
      </c>
      <c r="Z85" s="102"/>
      <c r="AA85" s="102"/>
      <c r="AB85" s="102">
        <f t="shared" si="35"/>
        <v>0</v>
      </c>
      <c r="AC85" s="102">
        <v>0</v>
      </c>
      <c r="AD85" s="102"/>
      <c r="AE85" s="102"/>
      <c r="AF85" s="102">
        <f t="shared" si="36"/>
        <v>0</v>
      </c>
      <c r="AG85" s="102">
        <v>0</v>
      </c>
      <c r="AH85" s="102"/>
      <c r="AI85" s="102"/>
      <c r="AJ85" s="102">
        <f t="shared" si="37"/>
        <v>0</v>
      </c>
      <c r="AK85" s="102">
        <v>0</v>
      </c>
      <c r="AL85" s="102"/>
      <c r="AM85" s="102"/>
      <c r="AN85" s="102">
        <f t="shared" si="38"/>
        <v>0</v>
      </c>
      <c r="AO85" s="102">
        <v>0</v>
      </c>
      <c r="AP85" s="102"/>
      <c r="AQ85" s="102"/>
      <c r="AR85" s="102">
        <f t="shared" si="39"/>
        <v>36.23</v>
      </c>
      <c r="AS85" s="102">
        <v>32.4</v>
      </c>
      <c r="AT85" s="97">
        <v>3.83</v>
      </c>
      <c r="AU85" s="102"/>
      <c r="AV85" s="102">
        <f t="shared" si="40"/>
        <v>10.83</v>
      </c>
      <c r="AW85" s="102">
        <v>16.68</v>
      </c>
      <c r="AX85" s="102">
        <v>-5.85</v>
      </c>
      <c r="AY85" s="102"/>
      <c r="AZ85" s="102">
        <f t="shared" si="29"/>
        <v>0</v>
      </c>
      <c r="BA85" s="102">
        <v>0</v>
      </c>
      <c r="BB85" s="102"/>
      <c r="BC85" s="102"/>
      <c r="BD85" s="108"/>
      <c r="BE85" s="108"/>
      <c r="BF85" s="108"/>
      <c r="BG85" s="108"/>
    </row>
    <row r="86" ht="13.5" spans="1:59">
      <c r="A86" s="84" t="s">
        <v>101</v>
      </c>
      <c r="B86" s="97">
        <f t="shared" si="32"/>
        <v>13</v>
      </c>
      <c r="C86" s="99">
        <v>5</v>
      </c>
      <c r="D86" s="100">
        <v>8</v>
      </c>
      <c r="E86" s="104"/>
      <c r="F86" s="102">
        <f t="shared" si="41"/>
        <v>0</v>
      </c>
      <c r="G86" s="102">
        <v>0</v>
      </c>
      <c r="H86" s="102">
        <v>0</v>
      </c>
      <c r="I86" s="102">
        <v>0</v>
      </c>
      <c r="J86" s="102">
        <f t="shared" si="30"/>
        <v>0</v>
      </c>
      <c r="K86" s="102"/>
      <c r="L86" s="102"/>
      <c r="M86" s="102"/>
      <c r="N86" s="102">
        <f t="shared" si="31"/>
        <v>41.76</v>
      </c>
      <c r="O86" s="102">
        <f t="shared" si="42"/>
        <v>41.76</v>
      </c>
      <c r="P86" s="102">
        <v>20.88</v>
      </c>
      <c r="Q86" s="102">
        <v>20.88</v>
      </c>
      <c r="R86" s="102">
        <v>0</v>
      </c>
      <c r="S86" s="102">
        <v>0</v>
      </c>
      <c r="T86" s="102">
        <f t="shared" si="33"/>
        <v>0</v>
      </c>
      <c r="U86" s="102">
        <v>0</v>
      </c>
      <c r="V86" s="102">
        <v>0</v>
      </c>
      <c r="W86" s="102">
        <v>0</v>
      </c>
      <c r="X86" s="102">
        <f t="shared" si="34"/>
        <v>30</v>
      </c>
      <c r="Y86" s="102">
        <v>30</v>
      </c>
      <c r="Z86" s="102"/>
      <c r="AA86" s="102"/>
      <c r="AB86" s="102">
        <f t="shared" si="35"/>
        <v>0</v>
      </c>
      <c r="AC86" s="102">
        <v>0</v>
      </c>
      <c r="AD86" s="102"/>
      <c r="AE86" s="102"/>
      <c r="AF86" s="102">
        <f t="shared" si="36"/>
        <v>0</v>
      </c>
      <c r="AG86" s="102">
        <v>0</v>
      </c>
      <c r="AH86" s="102"/>
      <c r="AI86" s="102"/>
      <c r="AJ86" s="102">
        <f t="shared" si="37"/>
        <v>0</v>
      </c>
      <c r="AK86" s="102">
        <v>0</v>
      </c>
      <c r="AL86" s="102"/>
      <c r="AM86" s="102"/>
      <c r="AN86" s="102">
        <f t="shared" si="38"/>
        <v>0</v>
      </c>
      <c r="AO86" s="102">
        <v>0</v>
      </c>
      <c r="AP86" s="102"/>
      <c r="AQ86" s="102"/>
      <c r="AR86" s="102">
        <f t="shared" si="39"/>
        <v>43.13</v>
      </c>
      <c r="AS86" s="102">
        <v>39.96</v>
      </c>
      <c r="AT86" s="97">
        <v>3.17</v>
      </c>
      <c r="AU86" s="102"/>
      <c r="AV86" s="102">
        <f t="shared" si="40"/>
        <v>0</v>
      </c>
      <c r="AW86" s="102">
        <v>0</v>
      </c>
      <c r="AX86" s="102">
        <v>0</v>
      </c>
      <c r="AY86" s="102"/>
      <c r="AZ86" s="102">
        <f t="shared" si="29"/>
        <v>0</v>
      </c>
      <c r="BA86" s="102">
        <v>0</v>
      </c>
      <c r="BB86" s="102"/>
      <c r="BC86" s="102"/>
      <c r="BD86" s="108"/>
      <c r="BE86" s="108"/>
      <c r="BF86" s="108"/>
      <c r="BG86" s="108"/>
    </row>
    <row r="87" ht="13.5" spans="1:59">
      <c r="A87" s="84" t="s">
        <v>102</v>
      </c>
      <c r="B87" s="97">
        <f t="shared" si="32"/>
        <v>15.5</v>
      </c>
      <c r="C87" s="99">
        <v>7.5</v>
      </c>
      <c r="D87" s="100">
        <v>8</v>
      </c>
      <c r="E87" s="104"/>
      <c r="F87" s="102">
        <f t="shared" si="41"/>
        <v>0</v>
      </c>
      <c r="G87" s="102">
        <v>0</v>
      </c>
      <c r="H87" s="102">
        <v>0</v>
      </c>
      <c r="I87" s="102">
        <v>0</v>
      </c>
      <c r="J87" s="102">
        <f t="shared" si="30"/>
        <v>0</v>
      </c>
      <c r="K87" s="102"/>
      <c r="L87" s="102"/>
      <c r="M87" s="102"/>
      <c r="N87" s="102">
        <f t="shared" si="31"/>
        <v>48.72</v>
      </c>
      <c r="O87" s="102">
        <f t="shared" si="42"/>
        <v>48.72</v>
      </c>
      <c r="P87" s="102">
        <v>24.36</v>
      </c>
      <c r="Q87" s="102">
        <v>24.36</v>
      </c>
      <c r="R87" s="102">
        <v>0</v>
      </c>
      <c r="S87" s="102">
        <v>0</v>
      </c>
      <c r="T87" s="102">
        <f t="shared" si="33"/>
        <v>0</v>
      </c>
      <c r="U87" s="102">
        <v>0</v>
      </c>
      <c r="V87" s="102">
        <v>0</v>
      </c>
      <c r="W87" s="102">
        <v>0</v>
      </c>
      <c r="X87" s="102">
        <f t="shared" si="34"/>
        <v>22.5</v>
      </c>
      <c r="Y87" s="102">
        <v>22.5</v>
      </c>
      <c r="Z87" s="102"/>
      <c r="AA87" s="102"/>
      <c r="AB87" s="102">
        <f t="shared" si="35"/>
        <v>0</v>
      </c>
      <c r="AC87" s="102">
        <v>0</v>
      </c>
      <c r="AD87" s="102"/>
      <c r="AE87" s="102"/>
      <c r="AF87" s="102">
        <f t="shared" si="36"/>
        <v>0</v>
      </c>
      <c r="AG87" s="102">
        <v>0</v>
      </c>
      <c r="AH87" s="102"/>
      <c r="AI87" s="102"/>
      <c r="AJ87" s="102">
        <f t="shared" si="37"/>
        <v>0</v>
      </c>
      <c r="AK87" s="102">
        <v>0</v>
      </c>
      <c r="AL87" s="102"/>
      <c r="AM87" s="102"/>
      <c r="AN87" s="102">
        <f t="shared" si="38"/>
        <v>0</v>
      </c>
      <c r="AO87" s="102">
        <v>0</v>
      </c>
      <c r="AP87" s="102"/>
      <c r="AQ87" s="102"/>
      <c r="AR87" s="102">
        <f t="shared" si="39"/>
        <v>38.99</v>
      </c>
      <c r="AS87" s="102">
        <v>38.88</v>
      </c>
      <c r="AT87" s="97">
        <v>0.11</v>
      </c>
      <c r="AU87" s="102"/>
      <c r="AV87" s="102">
        <f t="shared" si="40"/>
        <v>6.83</v>
      </c>
      <c r="AW87" s="102">
        <v>11.2</v>
      </c>
      <c r="AX87" s="102">
        <v>-4.37</v>
      </c>
      <c r="AY87" s="102"/>
      <c r="AZ87" s="102">
        <f t="shared" si="29"/>
        <v>0</v>
      </c>
      <c r="BA87" s="102">
        <v>0</v>
      </c>
      <c r="BB87" s="102"/>
      <c r="BC87" s="102"/>
      <c r="BD87" s="108"/>
      <c r="BE87" s="108"/>
      <c r="BF87" s="108"/>
      <c r="BG87" s="108"/>
    </row>
    <row r="88" ht="13.5" spans="1:59">
      <c r="A88" s="84" t="s">
        <v>103</v>
      </c>
      <c r="B88" s="97">
        <f t="shared" si="32"/>
        <v>12.5</v>
      </c>
      <c r="C88" s="99">
        <v>4.5</v>
      </c>
      <c r="D88" s="100">
        <v>8</v>
      </c>
      <c r="E88" s="104"/>
      <c r="F88" s="102">
        <f t="shared" si="41"/>
        <v>0</v>
      </c>
      <c r="G88" s="102">
        <v>0</v>
      </c>
      <c r="H88" s="102">
        <v>0</v>
      </c>
      <c r="I88" s="102">
        <v>0</v>
      </c>
      <c r="J88" s="102">
        <f t="shared" si="30"/>
        <v>0</v>
      </c>
      <c r="K88" s="102"/>
      <c r="L88" s="102"/>
      <c r="M88" s="102"/>
      <c r="N88" s="102">
        <f t="shared" si="31"/>
        <v>62.64</v>
      </c>
      <c r="O88" s="102">
        <f t="shared" si="42"/>
        <v>62.64</v>
      </c>
      <c r="P88" s="102">
        <v>31.32</v>
      </c>
      <c r="Q88" s="102">
        <v>31.32</v>
      </c>
      <c r="R88" s="102">
        <v>0</v>
      </c>
      <c r="S88" s="102">
        <v>0</v>
      </c>
      <c r="T88" s="102">
        <f t="shared" si="33"/>
        <v>0</v>
      </c>
      <c r="U88" s="102">
        <v>0</v>
      </c>
      <c r="V88" s="102">
        <v>0</v>
      </c>
      <c r="W88" s="102">
        <v>0</v>
      </c>
      <c r="X88" s="102">
        <f t="shared" si="34"/>
        <v>26</v>
      </c>
      <c r="Y88" s="102">
        <v>26</v>
      </c>
      <c r="Z88" s="102"/>
      <c r="AA88" s="102"/>
      <c r="AB88" s="102">
        <f t="shared" si="35"/>
        <v>0</v>
      </c>
      <c r="AC88" s="102">
        <v>0</v>
      </c>
      <c r="AD88" s="102"/>
      <c r="AE88" s="102"/>
      <c r="AF88" s="102">
        <f t="shared" si="36"/>
        <v>0</v>
      </c>
      <c r="AG88" s="102">
        <v>0</v>
      </c>
      <c r="AH88" s="102"/>
      <c r="AI88" s="102"/>
      <c r="AJ88" s="102">
        <f t="shared" si="37"/>
        <v>0</v>
      </c>
      <c r="AK88" s="102">
        <v>0</v>
      </c>
      <c r="AL88" s="102"/>
      <c r="AM88" s="102"/>
      <c r="AN88" s="102">
        <f t="shared" si="38"/>
        <v>0</v>
      </c>
      <c r="AO88" s="102">
        <v>0</v>
      </c>
      <c r="AP88" s="102"/>
      <c r="AQ88" s="102"/>
      <c r="AR88" s="102">
        <f t="shared" si="39"/>
        <v>35.18</v>
      </c>
      <c r="AS88" s="102">
        <v>34.13</v>
      </c>
      <c r="AT88" s="97">
        <v>1.05</v>
      </c>
      <c r="AU88" s="102"/>
      <c r="AV88" s="102">
        <f t="shared" si="40"/>
        <v>11.34</v>
      </c>
      <c r="AW88" s="102">
        <v>16.31</v>
      </c>
      <c r="AX88" s="102">
        <v>-4.97</v>
      </c>
      <c r="AY88" s="102"/>
      <c r="AZ88" s="102">
        <f t="shared" si="29"/>
        <v>0</v>
      </c>
      <c r="BA88" s="102">
        <v>0</v>
      </c>
      <c r="BB88" s="102"/>
      <c r="BC88" s="102"/>
      <c r="BD88" s="108"/>
      <c r="BE88" s="108"/>
      <c r="BF88" s="108"/>
      <c r="BG88" s="108"/>
    </row>
    <row r="89" ht="13.5" spans="1:59">
      <c r="A89" s="84" t="s">
        <v>104</v>
      </c>
      <c r="B89" s="97">
        <f t="shared" si="32"/>
        <v>5.57</v>
      </c>
      <c r="C89" s="99">
        <v>5.57</v>
      </c>
      <c r="D89" s="100">
        <v>0</v>
      </c>
      <c r="E89" s="104"/>
      <c r="F89" s="102">
        <f t="shared" si="41"/>
        <v>14</v>
      </c>
      <c r="G89" s="102">
        <v>14</v>
      </c>
      <c r="H89" s="102">
        <v>0</v>
      </c>
      <c r="I89" s="102">
        <v>0</v>
      </c>
      <c r="J89" s="102">
        <f t="shared" si="30"/>
        <v>0</v>
      </c>
      <c r="K89" s="102"/>
      <c r="L89" s="102"/>
      <c r="M89" s="102"/>
      <c r="N89" s="102">
        <f t="shared" si="31"/>
        <v>45.24</v>
      </c>
      <c r="O89" s="102">
        <f t="shared" si="42"/>
        <v>45.24</v>
      </c>
      <c r="P89" s="102">
        <v>22.62</v>
      </c>
      <c r="Q89" s="102">
        <v>22.62</v>
      </c>
      <c r="R89" s="102">
        <v>0</v>
      </c>
      <c r="S89" s="102">
        <v>0</v>
      </c>
      <c r="T89" s="102">
        <f t="shared" si="33"/>
        <v>0</v>
      </c>
      <c r="U89" s="102">
        <v>0</v>
      </c>
      <c r="V89" s="102">
        <v>0</v>
      </c>
      <c r="W89" s="102">
        <v>0</v>
      </c>
      <c r="X89" s="102">
        <f t="shared" si="34"/>
        <v>15</v>
      </c>
      <c r="Y89" s="102">
        <v>15</v>
      </c>
      <c r="Z89" s="102"/>
      <c r="AA89" s="102"/>
      <c r="AB89" s="102">
        <f t="shared" si="35"/>
        <v>0</v>
      </c>
      <c r="AC89" s="102">
        <v>0</v>
      </c>
      <c r="AD89" s="102"/>
      <c r="AE89" s="102"/>
      <c r="AF89" s="102">
        <f t="shared" si="36"/>
        <v>0</v>
      </c>
      <c r="AG89" s="102">
        <v>0</v>
      </c>
      <c r="AH89" s="102"/>
      <c r="AI89" s="102"/>
      <c r="AJ89" s="102">
        <f t="shared" si="37"/>
        <v>0</v>
      </c>
      <c r="AK89" s="102">
        <v>0</v>
      </c>
      <c r="AL89" s="102"/>
      <c r="AM89" s="102"/>
      <c r="AN89" s="102">
        <f t="shared" si="38"/>
        <v>0</v>
      </c>
      <c r="AO89" s="102">
        <v>0</v>
      </c>
      <c r="AP89" s="102"/>
      <c r="AQ89" s="102"/>
      <c r="AR89" s="102">
        <f t="shared" si="39"/>
        <v>48.75</v>
      </c>
      <c r="AS89" s="102">
        <v>40.61</v>
      </c>
      <c r="AT89" s="97">
        <v>8.14</v>
      </c>
      <c r="AU89" s="102"/>
      <c r="AV89" s="102">
        <f t="shared" si="40"/>
        <v>0</v>
      </c>
      <c r="AW89" s="102">
        <v>0</v>
      </c>
      <c r="AX89" s="102">
        <v>0</v>
      </c>
      <c r="AY89" s="102"/>
      <c r="AZ89" s="102">
        <f t="shared" si="29"/>
        <v>0</v>
      </c>
      <c r="BA89" s="102">
        <v>0</v>
      </c>
      <c r="BB89" s="102"/>
      <c r="BC89" s="102"/>
      <c r="BD89" s="108"/>
      <c r="BE89" s="108"/>
      <c r="BF89" s="108"/>
      <c r="BG89" s="108"/>
    </row>
    <row r="90" ht="13.5" spans="1:59">
      <c r="A90" s="84" t="s">
        <v>105</v>
      </c>
      <c r="B90" s="97">
        <f t="shared" si="32"/>
        <v>6.7</v>
      </c>
      <c r="C90" s="99">
        <v>6.7</v>
      </c>
      <c r="D90" s="100">
        <v>0</v>
      </c>
      <c r="E90" s="104"/>
      <c r="F90" s="102">
        <f t="shared" si="41"/>
        <v>0</v>
      </c>
      <c r="G90" s="102">
        <v>0</v>
      </c>
      <c r="H90" s="102">
        <v>0</v>
      </c>
      <c r="I90" s="102">
        <v>0</v>
      </c>
      <c r="J90" s="102">
        <f t="shared" si="30"/>
        <v>0</v>
      </c>
      <c r="K90" s="102"/>
      <c r="L90" s="102"/>
      <c r="M90" s="102"/>
      <c r="N90" s="102">
        <f t="shared" si="31"/>
        <v>34.8</v>
      </c>
      <c r="O90" s="102">
        <f t="shared" si="42"/>
        <v>34.8</v>
      </c>
      <c r="P90" s="102">
        <v>17.4</v>
      </c>
      <c r="Q90" s="102">
        <v>17.4</v>
      </c>
      <c r="R90" s="102">
        <v>0</v>
      </c>
      <c r="S90" s="102">
        <v>0</v>
      </c>
      <c r="T90" s="102">
        <f t="shared" si="33"/>
        <v>0</v>
      </c>
      <c r="U90" s="102">
        <v>0</v>
      </c>
      <c r="V90" s="102">
        <v>0</v>
      </c>
      <c r="W90" s="102">
        <v>0</v>
      </c>
      <c r="X90" s="102">
        <f t="shared" si="34"/>
        <v>19.25</v>
      </c>
      <c r="Y90" s="102">
        <v>19.25</v>
      </c>
      <c r="Z90" s="102"/>
      <c r="AA90" s="102"/>
      <c r="AB90" s="102">
        <f t="shared" si="35"/>
        <v>0</v>
      </c>
      <c r="AC90" s="102">
        <v>0</v>
      </c>
      <c r="AD90" s="102"/>
      <c r="AE90" s="102"/>
      <c r="AF90" s="102">
        <f t="shared" si="36"/>
        <v>0</v>
      </c>
      <c r="AG90" s="102">
        <v>0</v>
      </c>
      <c r="AH90" s="102"/>
      <c r="AI90" s="102"/>
      <c r="AJ90" s="102">
        <f t="shared" si="37"/>
        <v>0</v>
      </c>
      <c r="AK90" s="102">
        <v>0</v>
      </c>
      <c r="AL90" s="102"/>
      <c r="AM90" s="102"/>
      <c r="AN90" s="102">
        <f t="shared" si="38"/>
        <v>0</v>
      </c>
      <c r="AO90" s="102">
        <v>0</v>
      </c>
      <c r="AP90" s="102"/>
      <c r="AQ90" s="102"/>
      <c r="AR90" s="102">
        <f t="shared" si="39"/>
        <v>25.58</v>
      </c>
      <c r="AS90" s="102">
        <v>23.11</v>
      </c>
      <c r="AT90" s="97">
        <v>2.47</v>
      </c>
      <c r="AU90" s="102"/>
      <c r="AV90" s="102">
        <f t="shared" si="40"/>
        <v>0</v>
      </c>
      <c r="AW90" s="102">
        <v>0</v>
      </c>
      <c r="AX90" s="102">
        <v>0</v>
      </c>
      <c r="AY90" s="102"/>
      <c r="AZ90" s="102">
        <f t="shared" si="29"/>
        <v>0</v>
      </c>
      <c r="BA90" s="102">
        <v>0</v>
      </c>
      <c r="BB90" s="102"/>
      <c r="BC90" s="102"/>
      <c r="BD90" s="108"/>
      <c r="BE90" s="108"/>
      <c r="BF90" s="108"/>
      <c r="BG90" s="108"/>
    </row>
    <row r="91" ht="13.5" spans="1:59">
      <c r="A91" s="84" t="s">
        <v>106</v>
      </c>
      <c r="B91" s="97">
        <f t="shared" si="32"/>
        <v>6</v>
      </c>
      <c r="C91" s="99">
        <v>6</v>
      </c>
      <c r="D91" s="100">
        <v>0</v>
      </c>
      <c r="E91" s="104"/>
      <c r="F91" s="102">
        <f t="shared" si="41"/>
        <v>0</v>
      </c>
      <c r="G91" s="102">
        <v>0</v>
      </c>
      <c r="H91" s="102">
        <v>0</v>
      </c>
      <c r="I91" s="102">
        <v>0</v>
      </c>
      <c r="J91" s="102">
        <f t="shared" si="30"/>
        <v>0</v>
      </c>
      <c r="K91" s="102"/>
      <c r="L91" s="102"/>
      <c r="M91" s="102"/>
      <c r="N91" s="102">
        <f t="shared" si="31"/>
        <v>38.28</v>
      </c>
      <c r="O91" s="102">
        <f t="shared" si="42"/>
        <v>38.28</v>
      </c>
      <c r="P91" s="102">
        <v>19.14</v>
      </c>
      <c r="Q91" s="102">
        <v>19.14</v>
      </c>
      <c r="R91" s="102">
        <v>0</v>
      </c>
      <c r="S91" s="102">
        <v>0</v>
      </c>
      <c r="T91" s="102">
        <f t="shared" si="33"/>
        <v>0</v>
      </c>
      <c r="U91" s="102">
        <v>0</v>
      </c>
      <c r="V91" s="102">
        <v>0</v>
      </c>
      <c r="W91" s="102">
        <v>0</v>
      </c>
      <c r="X91" s="102">
        <f t="shared" si="34"/>
        <v>39</v>
      </c>
      <c r="Y91" s="102">
        <v>39</v>
      </c>
      <c r="Z91" s="102"/>
      <c r="AA91" s="102"/>
      <c r="AB91" s="102">
        <f t="shared" si="35"/>
        <v>0</v>
      </c>
      <c r="AC91" s="102">
        <v>0</v>
      </c>
      <c r="AD91" s="102"/>
      <c r="AE91" s="102"/>
      <c r="AF91" s="102">
        <f t="shared" si="36"/>
        <v>0</v>
      </c>
      <c r="AG91" s="102">
        <v>0</v>
      </c>
      <c r="AH91" s="102"/>
      <c r="AI91" s="102"/>
      <c r="AJ91" s="102">
        <f t="shared" si="37"/>
        <v>0</v>
      </c>
      <c r="AK91" s="102">
        <v>0</v>
      </c>
      <c r="AL91" s="102"/>
      <c r="AM91" s="102"/>
      <c r="AN91" s="102">
        <f t="shared" si="38"/>
        <v>0</v>
      </c>
      <c r="AO91" s="102">
        <v>0</v>
      </c>
      <c r="AP91" s="102"/>
      <c r="AQ91" s="102"/>
      <c r="AR91" s="102">
        <f t="shared" si="39"/>
        <v>32.48</v>
      </c>
      <c r="AS91" s="102">
        <v>32.4</v>
      </c>
      <c r="AT91" s="97">
        <v>0.08</v>
      </c>
      <c r="AU91" s="102"/>
      <c r="AV91" s="102">
        <f t="shared" si="40"/>
        <v>7.63</v>
      </c>
      <c r="AW91" s="102">
        <v>12.05</v>
      </c>
      <c r="AX91" s="102">
        <v>-4.42</v>
      </c>
      <c r="AY91" s="102"/>
      <c r="AZ91" s="102">
        <f t="shared" si="29"/>
        <v>0</v>
      </c>
      <c r="BA91" s="102">
        <v>0</v>
      </c>
      <c r="BB91" s="102"/>
      <c r="BC91" s="102"/>
      <c r="BD91" s="108"/>
      <c r="BE91" s="108"/>
      <c r="BF91" s="108"/>
      <c r="BG91" s="108"/>
    </row>
    <row r="92" ht="13.5" spans="1:59">
      <c r="A92" s="84" t="s">
        <v>107</v>
      </c>
      <c r="B92" s="97">
        <f t="shared" si="32"/>
        <v>88.57</v>
      </c>
      <c r="C92" s="99">
        <v>88.57</v>
      </c>
      <c r="D92" s="100">
        <v>0</v>
      </c>
      <c r="E92" s="104"/>
      <c r="F92" s="102">
        <f t="shared" si="41"/>
        <v>0</v>
      </c>
      <c r="G92" s="102">
        <v>0</v>
      </c>
      <c r="H92" s="102">
        <v>0</v>
      </c>
      <c r="I92" s="102">
        <v>0</v>
      </c>
      <c r="J92" s="102">
        <f t="shared" si="30"/>
        <v>0</v>
      </c>
      <c r="K92" s="102"/>
      <c r="L92" s="102"/>
      <c r="M92" s="102"/>
      <c r="N92" s="102">
        <f t="shared" si="31"/>
        <v>38.28</v>
      </c>
      <c r="O92" s="102">
        <f t="shared" si="42"/>
        <v>38.28</v>
      </c>
      <c r="P92" s="102">
        <v>19.14</v>
      </c>
      <c r="Q92" s="102">
        <v>19.14</v>
      </c>
      <c r="R92" s="102">
        <v>0</v>
      </c>
      <c r="S92" s="102">
        <v>0</v>
      </c>
      <c r="T92" s="102">
        <f t="shared" si="33"/>
        <v>0</v>
      </c>
      <c r="U92" s="102">
        <v>0</v>
      </c>
      <c r="V92" s="102">
        <v>0</v>
      </c>
      <c r="W92" s="102">
        <v>0</v>
      </c>
      <c r="X92" s="102">
        <f t="shared" si="34"/>
        <v>28.5</v>
      </c>
      <c r="Y92" s="102">
        <v>28.5</v>
      </c>
      <c r="Z92" s="102"/>
      <c r="AA92" s="102"/>
      <c r="AB92" s="102">
        <f t="shared" si="35"/>
        <v>0</v>
      </c>
      <c r="AC92" s="102">
        <v>0</v>
      </c>
      <c r="AD92" s="102"/>
      <c r="AE92" s="102"/>
      <c r="AF92" s="102">
        <f t="shared" si="36"/>
        <v>0</v>
      </c>
      <c r="AG92" s="102">
        <v>0</v>
      </c>
      <c r="AH92" s="102"/>
      <c r="AI92" s="102"/>
      <c r="AJ92" s="102">
        <f t="shared" si="37"/>
        <v>0</v>
      </c>
      <c r="AK92" s="102">
        <v>0</v>
      </c>
      <c r="AL92" s="102"/>
      <c r="AM92" s="102"/>
      <c r="AN92" s="102">
        <f t="shared" si="38"/>
        <v>0</v>
      </c>
      <c r="AO92" s="102">
        <v>0</v>
      </c>
      <c r="AP92" s="102"/>
      <c r="AQ92" s="102"/>
      <c r="AR92" s="102">
        <f t="shared" si="39"/>
        <v>28.97</v>
      </c>
      <c r="AS92" s="102">
        <v>28.51</v>
      </c>
      <c r="AT92" s="97">
        <v>0.46</v>
      </c>
      <c r="AU92" s="102"/>
      <c r="AV92" s="102">
        <f t="shared" si="40"/>
        <v>14.69</v>
      </c>
      <c r="AW92" s="102">
        <v>16.95</v>
      </c>
      <c r="AX92" s="102">
        <v>-2.26</v>
      </c>
      <c r="AY92" s="102"/>
      <c r="AZ92" s="102">
        <f t="shared" si="29"/>
        <v>0</v>
      </c>
      <c r="BA92" s="102">
        <v>0</v>
      </c>
      <c r="BB92" s="102"/>
      <c r="BC92" s="102"/>
      <c r="BD92" s="108"/>
      <c r="BE92" s="108"/>
      <c r="BF92" s="108"/>
      <c r="BG92" s="108"/>
    </row>
    <row r="93" ht="13.5" spans="1:59">
      <c r="A93" s="84" t="s">
        <v>108</v>
      </c>
      <c r="B93" s="97">
        <f t="shared" si="32"/>
        <v>8.7</v>
      </c>
      <c r="C93" s="99">
        <v>8.7</v>
      </c>
      <c r="D93" s="100">
        <v>0</v>
      </c>
      <c r="E93" s="104"/>
      <c r="F93" s="102">
        <f t="shared" si="41"/>
        <v>21</v>
      </c>
      <c r="G93" s="102">
        <v>21</v>
      </c>
      <c r="H93" s="102">
        <v>0</v>
      </c>
      <c r="I93" s="102">
        <v>0</v>
      </c>
      <c r="J93" s="102">
        <f t="shared" si="30"/>
        <v>0</v>
      </c>
      <c r="K93" s="102"/>
      <c r="L93" s="102"/>
      <c r="M93" s="102"/>
      <c r="N93" s="102">
        <f t="shared" si="31"/>
        <v>34.8</v>
      </c>
      <c r="O93" s="102">
        <f t="shared" si="42"/>
        <v>34.8</v>
      </c>
      <c r="P93" s="102">
        <v>17.4</v>
      </c>
      <c r="Q93" s="102">
        <v>17.4</v>
      </c>
      <c r="R93" s="102">
        <v>0</v>
      </c>
      <c r="S93" s="102">
        <v>0</v>
      </c>
      <c r="T93" s="102">
        <f t="shared" si="33"/>
        <v>0</v>
      </c>
      <c r="U93" s="102">
        <v>0</v>
      </c>
      <c r="V93" s="102">
        <v>0</v>
      </c>
      <c r="W93" s="102">
        <v>0</v>
      </c>
      <c r="X93" s="102">
        <f t="shared" si="34"/>
        <v>25</v>
      </c>
      <c r="Y93" s="102">
        <v>25</v>
      </c>
      <c r="Z93" s="102"/>
      <c r="AA93" s="102"/>
      <c r="AB93" s="102">
        <f t="shared" si="35"/>
        <v>0</v>
      </c>
      <c r="AC93" s="102">
        <v>0</v>
      </c>
      <c r="AD93" s="102"/>
      <c r="AE93" s="102"/>
      <c r="AF93" s="102">
        <f t="shared" si="36"/>
        <v>0</v>
      </c>
      <c r="AG93" s="102">
        <v>0</v>
      </c>
      <c r="AH93" s="102"/>
      <c r="AI93" s="102"/>
      <c r="AJ93" s="102">
        <f t="shared" si="37"/>
        <v>0</v>
      </c>
      <c r="AK93" s="102">
        <v>0</v>
      </c>
      <c r="AL93" s="102"/>
      <c r="AM93" s="102"/>
      <c r="AN93" s="102">
        <f t="shared" si="38"/>
        <v>0</v>
      </c>
      <c r="AO93" s="102">
        <v>0</v>
      </c>
      <c r="AP93" s="102"/>
      <c r="AQ93" s="102"/>
      <c r="AR93" s="102">
        <f t="shared" si="39"/>
        <v>15.91</v>
      </c>
      <c r="AS93" s="102">
        <v>14.04</v>
      </c>
      <c r="AT93" s="97">
        <v>1.87</v>
      </c>
      <c r="AU93" s="102"/>
      <c r="AV93" s="102">
        <f t="shared" si="40"/>
        <v>8.59</v>
      </c>
      <c r="AW93" s="102">
        <v>14.42</v>
      </c>
      <c r="AX93" s="102">
        <v>-5.83</v>
      </c>
      <c r="AY93" s="102"/>
      <c r="AZ93" s="102">
        <f t="shared" ref="AZ93:AZ119" si="43">BA93+BB93</f>
        <v>0</v>
      </c>
      <c r="BA93" s="102">
        <v>0</v>
      </c>
      <c r="BB93" s="102"/>
      <c r="BC93" s="102"/>
      <c r="BD93" s="108"/>
      <c r="BE93" s="108"/>
      <c r="BF93" s="108"/>
      <c r="BG93" s="108"/>
    </row>
    <row r="94" ht="13.5" spans="1:59">
      <c r="A94" s="84" t="s">
        <v>109</v>
      </c>
      <c r="B94" s="97">
        <f t="shared" si="32"/>
        <v>12.5</v>
      </c>
      <c r="C94" s="99">
        <v>12.5</v>
      </c>
      <c r="D94" s="100">
        <v>0</v>
      </c>
      <c r="E94" s="104"/>
      <c r="F94" s="102">
        <f t="shared" si="41"/>
        <v>0</v>
      </c>
      <c r="G94" s="102">
        <v>0</v>
      </c>
      <c r="H94" s="102">
        <v>0</v>
      </c>
      <c r="I94" s="102">
        <v>0</v>
      </c>
      <c r="J94" s="102">
        <f t="shared" si="30"/>
        <v>0</v>
      </c>
      <c r="K94" s="102"/>
      <c r="L94" s="102"/>
      <c r="M94" s="102"/>
      <c r="N94" s="102">
        <f t="shared" si="31"/>
        <v>34.8</v>
      </c>
      <c r="O94" s="102">
        <f t="shared" si="42"/>
        <v>34.8</v>
      </c>
      <c r="P94" s="102">
        <v>17.4</v>
      </c>
      <c r="Q94" s="102">
        <v>17.4</v>
      </c>
      <c r="R94" s="102">
        <v>0</v>
      </c>
      <c r="S94" s="102">
        <v>0</v>
      </c>
      <c r="T94" s="102">
        <f t="shared" si="33"/>
        <v>0</v>
      </c>
      <c r="U94" s="102">
        <v>0</v>
      </c>
      <c r="V94" s="102">
        <v>0</v>
      </c>
      <c r="W94" s="102">
        <v>0</v>
      </c>
      <c r="X94" s="102">
        <f t="shared" si="34"/>
        <v>12</v>
      </c>
      <c r="Y94" s="102">
        <v>12</v>
      </c>
      <c r="Z94" s="102"/>
      <c r="AA94" s="102"/>
      <c r="AB94" s="102">
        <f t="shared" si="35"/>
        <v>0</v>
      </c>
      <c r="AC94" s="102">
        <v>0</v>
      </c>
      <c r="AD94" s="102"/>
      <c r="AE94" s="102"/>
      <c r="AF94" s="102">
        <f t="shared" si="36"/>
        <v>0</v>
      </c>
      <c r="AG94" s="102">
        <v>0</v>
      </c>
      <c r="AH94" s="102"/>
      <c r="AI94" s="102"/>
      <c r="AJ94" s="102">
        <f t="shared" si="37"/>
        <v>0</v>
      </c>
      <c r="AK94" s="102">
        <v>0</v>
      </c>
      <c r="AL94" s="102"/>
      <c r="AM94" s="102"/>
      <c r="AN94" s="102">
        <f t="shared" si="38"/>
        <v>0</v>
      </c>
      <c r="AO94" s="102">
        <v>0</v>
      </c>
      <c r="AP94" s="102"/>
      <c r="AQ94" s="102"/>
      <c r="AR94" s="102">
        <f t="shared" si="39"/>
        <v>24.71</v>
      </c>
      <c r="AS94" s="102">
        <v>23.76</v>
      </c>
      <c r="AT94" s="97">
        <v>0.95</v>
      </c>
      <c r="AU94" s="102"/>
      <c r="AV94" s="102">
        <f t="shared" si="40"/>
        <v>13.76</v>
      </c>
      <c r="AW94" s="102">
        <v>18.33</v>
      </c>
      <c r="AX94" s="102">
        <v>-4.57</v>
      </c>
      <c r="AY94" s="102"/>
      <c r="AZ94" s="102">
        <f t="shared" si="43"/>
        <v>0</v>
      </c>
      <c r="BA94" s="102">
        <v>0</v>
      </c>
      <c r="BB94" s="102"/>
      <c r="BC94" s="102"/>
      <c r="BD94" s="108"/>
      <c r="BE94" s="108"/>
      <c r="BF94" s="108"/>
      <c r="BG94" s="108"/>
    </row>
    <row r="95" ht="13.5" spans="1:59">
      <c r="A95" s="84" t="s">
        <v>110</v>
      </c>
      <c r="B95" s="97">
        <f t="shared" si="32"/>
        <v>5</v>
      </c>
      <c r="C95" s="99">
        <v>5</v>
      </c>
      <c r="D95" s="100">
        <v>0</v>
      </c>
      <c r="E95" s="104"/>
      <c r="F95" s="102">
        <f t="shared" si="41"/>
        <v>0</v>
      </c>
      <c r="G95" s="102">
        <v>0</v>
      </c>
      <c r="H95" s="102">
        <v>0</v>
      </c>
      <c r="I95" s="102">
        <v>0</v>
      </c>
      <c r="J95" s="102">
        <f t="shared" si="30"/>
        <v>0</v>
      </c>
      <c r="K95" s="102"/>
      <c r="L95" s="102"/>
      <c r="M95" s="102"/>
      <c r="N95" s="102">
        <f t="shared" si="31"/>
        <v>24.36</v>
      </c>
      <c r="O95" s="102">
        <f t="shared" si="42"/>
        <v>24.36</v>
      </c>
      <c r="P95" s="102">
        <v>12.18</v>
      </c>
      <c r="Q95" s="102">
        <v>12.18</v>
      </c>
      <c r="R95" s="102">
        <v>0</v>
      </c>
      <c r="S95" s="102">
        <v>0</v>
      </c>
      <c r="T95" s="102">
        <f t="shared" si="33"/>
        <v>0</v>
      </c>
      <c r="U95" s="102">
        <v>0</v>
      </c>
      <c r="V95" s="102">
        <v>0</v>
      </c>
      <c r="W95" s="102">
        <v>0</v>
      </c>
      <c r="X95" s="102">
        <f t="shared" si="34"/>
        <v>13.75</v>
      </c>
      <c r="Y95" s="102">
        <v>13.75</v>
      </c>
      <c r="Z95" s="102"/>
      <c r="AA95" s="102"/>
      <c r="AB95" s="102">
        <f t="shared" si="35"/>
        <v>0</v>
      </c>
      <c r="AC95" s="102">
        <v>0</v>
      </c>
      <c r="AD95" s="102"/>
      <c r="AE95" s="102"/>
      <c r="AF95" s="102">
        <f t="shared" si="36"/>
        <v>0</v>
      </c>
      <c r="AG95" s="102">
        <v>0</v>
      </c>
      <c r="AH95" s="102"/>
      <c r="AI95" s="102"/>
      <c r="AJ95" s="102">
        <f t="shared" si="37"/>
        <v>0</v>
      </c>
      <c r="AK95" s="102">
        <v>0</v>
      </c>
      <c r="AL95" s="102"/>
      <c r="AM95" s="102"/>
      <c r="AN95" s="102">
        <f t="shared" si="38"/>
        <v>0</v>
      </c>
      <c r="AO95" s="102">
        <v>0</v>
      </c>
      <c r="AP95" s="102"/>
      <c r="AQ95" s="102"/>
      <c r="AR95" s="102">
        <f t="shared" si="39"/>
        <v>22.3</v>
      </c>
      <c r="AS95" s="102">
        <v>21.38</v>
      </c>
      <c r="AT95" s="97">
        <v>0.92</v>
      </c>
      <c r="AU95" s="102"/>
      <c r="AV95" s="102">
        <f t="shared" si="40"/>
        <v>9.04</v>
      </c>
      <c r="AW95" s="102">
        <v>10.92</v>
      </c>
      <c r="AX95" s="102">
        <v>-1.88</v>
      </c>
      <c r="AY95" s="102"/>
      <c r="AZ95" s="102">
        <f t="shared" si="43"/>
        <v>0</v>
      </c>
      <c r="BA95" s="102">
        <v>0</v>
      </c>
      <c r="BB95" s="102"/>
      <c r="BC95" s="102"/>
      <c r="BD95" s="108"/>
      <c r="BE95" s="108"/>
      <c r="BF95" s="108"/>
      <c r="BG95" s="108"/>
    </row>
    <row r="96" ht="13.5" spans="1:59">
      <c r="A96" s="84" t="s">
        <v>111</v>
      </c>
      <c r="B96" s="97">
        <f t="shared" si="32"/>
        <v>7.5</v>
      </c>
      <c r="C96" s="99">
        <v>7.5</v>
      </c>
      <c r="D96" s="100">
        <v>0</v>
      </c>
      <c r="E96" s="104"/>
      <c r="F96" s="102">
        <f t="shared" si="41"/>
        <v>0</v>
      </c>
      <c r="G96" s="102">
        <v>0</v>
      </c>
      <c r="H96" s="102">
        <v>0</v>
      </c>
      <c r="I96" s="102">
        <v>0</v>
      </c>
      <c r="J96" s="102">
        <f t="shared" si="30"/>
        <v>0</v>
      </c>
      <c r="K96" s="102"/>
      <c r="L96" s="102"/>
      <c r="M96" s="102"/>
      <c r="N96" s="102">
        <f t="shared" si="31"/>
        <v>55.68</v>
      </c>
      <c r="O96" s="102">
        <f t="shared" si="42"/>
        <v>55.68</v>
      </c>
      <c r="P96" s="102">
        <v>27.84</v>
      </c>
      <c r="Q96" s="102">
        <v>27.84</v>
      </c>
      <c r="R96" s="102">
        <v>0</v>
      </c>
      <c r="S96" s="102">
        <v>0</v>
      </c>
      <c r="T96" s="102">
        <f t="shared" si="33"/>
        <v>0</v>
      </c>
      <c r="U96" s="102">
        <v>0</v>
      </c>
      <c r="V96" s="102">
        <v>0</v>
      </c>
      <c r="W96" s="102">
        <v>0</v>
      </c>
      <c r="X96" s="102">
        <f t="shared" si="34"/>
        <v>35</v>
      </c>
      <c r="Y96" s="102">
        <v>35</v>
      </c>
      <c r="Z96" s="102"/>
      <c r="AA96" s="102"/>
      <c r="AB96" s="102">
        <f t="shared" si="35"/>
        <v>0</v>
      </c>
      <c r="AC96" s="102">
        <v>0</v>
      </c>
      <c r="AD96" s="102"/>
      <c r="AE96" s="102"/>
      <c r="AF96" s="102">
        <f t="shared" si="36"/>
        <v>0</v>
      </c>
      <c r="AG96" s="102">
        <v>0</v>
      </c>
      <c r="AH96" s="102"/>
      <c r="AI96" s="102"/>
      <c r="AJ96" s="102">
        <f t="shared" si="37"/>
        <v>0</v>
      </c>
      <c r="AK96" s="102">
        <v>0</v>
      </c>
      <c r="AL96" s="102"/>
      <c r="AM96" s="102"/>
      <c r="AN96" s="102">
        <f t="shared" si="38"/>
        <v>0</v>
      </c>
      <c r="AO96" s="102">
        <v>0</v>
      </c>
      <c r="AP96" s="102"/>
      <c r="AQ96" s="102"/>
      <c r="AR96" s="102">
        <f t="shared" si="39"/>
        <v>56.72</v>
      </c>
      <c r="AS96" s="102">
        <v>69.12</v>
      </c>
      <c r="AT96" s="97">
        <v>-12.4</v>
      </c>
      <c r="AU96" s="102"/>
      <c r="AV96" s="102">
        <f t="shared" si="40"/>
        <v>14.97</v>
      </c>
      <c r="AW96" s="102">
        <v>21.86</v>
      </c>
      <c r="AX96" s="102">
        <v>-6.89</v>
      </c>
      <c r="AY96" s="102"/>
      <c r="AZ96" s="102">
        <f t="shared" si="43"/>
        <v>0</v>
      </c>
      <c r="BA96" s="102">
        <v>0</v>
      </c>
      <c r="BB96" s="102"/>
      <c r="BC96" s="102"/>
      <c r="BD96" s="108"/>
      <c r="BE96" s="108"/>
      <c r="BF96" s="108"/>
      <c r="BG96" s="108"/>
    </row>
    <row r="97" ht="13.5" spans="1:59">
      <c r="A97" s="84" t="s">
        <v>112</v>
      </c>
      <c r="B97" s="97">
        <f t="shared" si="32"/>
        <v>4.5</v>
      </c>
      <c r="C97" s="99">
        <v>4.5</v>
      </c>
      <c r="D97" s="100">
        <v>0</v>
      </c>
      <c r="E97" s="104"/>
      <c r="F97" s="102">
        <f t="shared" si="41"/>
        <v>14</v>
      </c>
      <c r="G97" s="102">
        <v>14</v>
      </c>
      <c r="H97" s="102">
        <v>0</v>
      </c>
      <c r="I97" s="102">
        <v>0</v>
      </c>
      <c r="J97" s="102">
        <f t="shared" si="30"/>
        <v>0</v>
      </c>
      <c r="K97" s="102"/>
      <c r="L97" s="102"/>
      <c r="M97" s="102"/>
      <c r="N97" s="102">
        <f t="shared" si="31"/>
        <v>27.84</v>
      </c>
      <c r="O97" s="102">
        <f t="shared" si="42"/>
        <v>27.84</v>
      </c>
      <c r="P97" s="102">
        <v>13.92</v>
      </c>
      <c r="Q97" s="102">
        <v>13.92</v>
      </c>
      <c r="R97" s="102">
        <v>0</v>
      </c>
      <c r="S97" s="102">
        <v>0</v>
      </c>
      <c r="T97" s="102">
        <f t="shared" si="33"/>
        <v>0</v>
      </c>
      <c r="U97" s="102">
        <v>0</v>
      </c>
      <c r="V97" s="102">
        <v>0</v>
      </c>
      <c r="W97" s="102">
        <v>0</v>
      </c>
      <c r="X97" s="102">
        <f t="shared" si="34"/>
        <v>14</v>
      </c>
      <c r="Y97" s="102">
        <v>14</v>
      </c>
      <c r="Z97" s="102"/>
      <c r="AA97" s="102"/>
      <c r="AB97" s="102">
        <f t="shared" si="35"/>
        <v>0</v>
      </c>
      <c r="AC97" s="102">
        <v>0</v>
      </c>
      <c r="AD97" s="102"/>
      <c r="AE97" s="102"/>
      <c r="AF97" s="102">
        <f t="shared" si="36"/>
        <v>0</v>
      </c>
      <c r="AG97" s="102">
        <v>0</v>
      </c>
      <c r="AH97" s="102"/>
      <c r="AI97" s="102"/>
      <c r="AJ97" s="102">
        <f t="shared" si="37"/>
        <v>0</v>
      </c>
      <c r="AK97" s="102">
        <v>0</v>
      </c>
      <c r="AL97" s="102"/>
      <c r="AM97" s="102"/>
      <c r="AN97" s="102">
        <f t="shared" si="38"/>
        <v>0</v>
      </c>
      <c r="AO97" s="102">
        <v>0</v>
      </c>
      <c r="AP97" s="102"/>
      <c r="AQ97" s="102"/>
      <c r="AR97" s="102">
        <f t="shared" si="39"/>
        <v>21.83</v>
      </c>
      <c r="AS97" s="102">
        <v>21.6</v>
      </c>
      <c r="AT97" s="97">
        <v>0.23</v>
      </c>
      <c r="AU97" s="102"/>
      <c r="AV97" s="102">
        <f t="shared" si="40"/>
        <v>5.24</v>
      </c>
      <c r="AW97" s="102">
        <v>8.88</v>
      </c>
      <c r="AX97" s="102">
        <v>-3.64</v>
      </c>
      <c r="AY97" s="102"/>
      <c r="AZ97" s="102">
        <f t="shared" si="43"/>
        <v>0</v>
      </c>
      <c r="BA97" s="102">
        <v>0</v>
      </c>
      <c r="BB97" s="102"/>
      <c r="BC97" s="102"/>
      <c r="BD97" s="108"/>
      <c r="BE97" s="108"/>
      <c r="BF97" s="108"/>
      <c r="BG97" s="108"/>
    </row>
    <row r="98" ht="13.5" spans="1:59">
      <c r="A98" s="84" t="s">
        <v>113</v>
      </c>
      <c r="B98" s="97">
        <f t="shared" si="32"/>
        <v>11.52</v>
      </c>
      <c r="C98" s="99">
        <v>11.52</v>
      </c>
      <c r="D98" s="100">
        <v>0</v>
      </c>
      <c r="E98" s="104"/>
      <c r="F98" s="102">
        <f t="shared" si="41"/>
        <v>0</v>
      </c>
      <c r="G98" s="102">
        <v>0</v>
      </c>
      <c r="H98" s="102">
        <v>0</v>
      </c>
      <c r="I98" s="102">
        <v>0</v>
      </c>
      <c r="J98" s="102">
        <f t="shared" si="30"/>
        <v>0</v>
      </c>
      <c r="K98" s="102"/>
      <c r="L98" s="102"/>
      <c r="M98" s="102"/>
      <c r="N98" s="102">
        <f t="shared" si="31"/>
        <v>59.16</v>
      </c>
      <c r="O98" s="102">
        <f t="shared" si="42"/>
        <v>59.16</v>
      </c>
      <c r="P98" s="102">
        <v>29.58</v>
      </c>
      <c r="Q98" s="102">
        <v>29.58</v>
      </c>
      <c r="R98" s="102">
        <v>0</v>
      </c>
      <c r="S98" s="102">
        <v>0</v>
      </c>
      <c r="T98" s="102">
        <f t="shared" si="33"/>
        <v>0</v>
      </c>
      <c r="U98" s="102">
        <v>0</v>
      </c>
      <c r="V98" s="102">
        <v>0</v>
      </c>
      <c r="W98" s="102">
        <v>0</v>
      </c>
      <c r="X98" s="102">
        <f t="shared" si="34"/>
        <v>50</v>
      </c>
      <c r="Y98" s="102">
        <v>50</v>
      </c>
      <c r="Z98" s="102"/>
      <c r="AA98" s="102"/>
      <c r="AB98" s="102">
        <f t="shared" si="35"/>
        <v>0</v>
      </c>
      <c r="AC98" s="102">
        <v>0</v>
      </c>
      <c r="AD98" s="102"/>
      <c r="AE98" s="102"/>
      <c r="AF98" s="102">
        <f t="shared" si="36"/>
        <v>0</v>
      </c>
      <c r="AG98" s="102">
        <v>0</v>
      </c>
      <c r="AH98" s="102"/>
      <c r="AI98" s="102"/>
      <c r="AJ98" s="102">
        <f t="shared" si="37"/>
        <v>0</v>
      </c>
      <c r="AK98" s="102">
        <v>0</v>
      </c>
      <c r="AL98" s="102"/>
      <c r="AM98" s="102"/>
      <c r="AN98" s="102">
        <f t="shared" si="38"/>
        <v>0</v>
      </c>
      <c r="AO98" s="102">
        <v>0</v>
      </c>
      <c r="AP98" s="102"/>
      <c r="AQ98" s="102"/>
      <c r="AR98" s="102">
        <f t="shared" si="39"/>
        <v>55.85</v>
      </c>
      <c r="AS98" s="102">
        <v>54</v>
      </c>
      <c r="AT98" s="97">
        <v>1.85</v>
      </c>
      <c r="AU98" s="102"/>
      <c r="AV98" s="102">
        <f t="shared" si="40"/>
        <v>17.1</v>
      </c>
      <c r="AW98" s="102">
        <v>26.92</v>
      </c>
      <c r="AX98" s="102">
        <v>-9.82</v>
      </c>
      <c r="AY98" s="102"/>
      <c r="AZ98" s="102">
        <f t="shared" si="43"/>
        <v>0</v>
      </c>
      <c r="BA98" s="102">
        <v>0</v>
      </c>
      <c r="BB98" s="102"/>
      <c r="BC98" s="102"/>
      <c r="BD98" s="108"/>
      <c r="BE98" s="108"/>
      <c r="BF98" s="108"/>
      <c r="BG98" s="108"/>
    </row>
    <row r="99" ht="13.5" spans="1:59">
      <c r="A99" s="84" t="s">
        <v>114</v>
      </c>
      <c r="B99" s="97">
        <f t="shared" si="32"/>
        <v>4.5</v>
      </c>
      <c r="C99" s="99">
        <v>4.5</v>
      </c>
      <c r="D99" s="100">
        <v>0</v>
      </c>
      <c r="E99" s="104"/>
      <c r="F99" s="102">
        <f t="shared" si="41"/>
        <v>0</v>
      </c>
      <c r="G99" s="102">
        <v>0</v>
      </c>
      <c r="H99" s="102">
        <v>0</v>
      </c>
      <c r="I99" s="102">
        <v>0</v>
      </c>
      <c r="J99" s="102">
        <f t="shared" si="30"/>
        <v>0</v>
      </c>
      <c r="K99" s="102"/>
      <c r="L99" s="102"/>
      <c r="M99" s="102"/>
      <c r="N99" s="102">
        <f t="shared" si="31"/>
        <v>45.24</v>
      </c>
      <c r="O99" s="102">
        <f t="shared" si="42"/>
        <v>45.24</v>
      </c>
      <c r="P99" s="102">
        <v>22.62</v>
      </c>
      <c r="Q99" s="102">
        <v>22.62</v>
      </c>
      <c r="R99" s="102">
        <v>0</v>
      </c>
      <c r="S99" s="102">
        <v>0</v>
      </c>
      <c r="T99" s="102">
        <f t="shared" si="33"/>
        <v>0</v>
      </c>
      <c r="U99" s="102">
        <v>0</v>
      </c>
      <c r="V99" s="102">
        <v>0</v>
      </c>
      <c r="W99" s="102">
        <v>0</v>
      </c>
      <c r="X99" s="102">
        <f t="shared" si="34"/>
        <v>40</v>
      </c>
      <c r="Y99" s="102">
        <v>40</v>
      </c>
      <c r="Z99" s="102"/>
      <c r="AA99" s="102"/>
      <c r="AB99" s="102">
        <f t="shared" si="35"/>
        <v>0</v>
      </c>
      <c r="AC99" s="102">
        <v>0</v>
      </c>
      <c r="AD99" s="102"/>
      <c r="AE99" s="102"/>
      <c r="AF99" s="102">
        <f t="shared" si="36"/>
        <v>0</v>
      </c>
      <c r="AG99" s="102">
        <v>0</v>
      </c>
      <c r="AH99" s="102"/>
      <c r="AI99" s="102"/>
      <c r="AJ99" s="102">
        <f t="shared" si="37"/>
        <v>0</v>
      </c>
      <c r="AK99" s="102">
        <v>0</v>
      </c>
      <c r="AL99" s="102"/>
      <c r="AM99" s="102"/>
      <c r="AN99" s="102">
        <f t="shared" si="38"/>
        <v>0</v>
      </c>
      <c r="AO99" s="102">
        <v>0</v>
      </c>
      <c r="AP99" s="102"/>
      <c r="AQ99" s="102"/>
      <c r="AR99" s="102">
        <f t="shared" si="39"/>
        <v>17.47</v>
      </c>
      <c r="AS99" s="102">
        <v>54</v>
      </c>
      <c r="AT99" s="97">
        <v>-36.53</v>
      </c>
      <c r="AU99" s="102"/>
      <c r="AV99" s="102">
        <f t="shared" si="40"/>
        <v>10.32</v>
      </c>
      <c r="AW99" s="102">
        <v>16.63</v>
      </c>
      <c r="AX99" s="102">
        <v>-6.31</v>
      </c>
      <c r="AY99" s="102"/>
      <c r="AZ99" s="102">
        <f t="shared" si="43"/>
        <v>0</v>
      </c>
      <c r="BA99" s="102">
        <v>0</v>
      </c>
      <c r="BB99" s="102"/>
      <c r="BC99" s="102"/>
      <c r="BD99" s="108"/>
      <c r="BE99" s="108"/>
      <c r="BF99" s="108"/>
      <c r="BG99" s="108"/>
    </row>
    <row r="100" ht="13.5" spans="1:59">
      <c r="A100" s="84" t="s">
        <v>115</v>
      </c>
      <c r="B100" s="97">
        <f t="shared" si="32"/>
        <v>29.08</v>
      </c>
      <c r="C100" s="99">
        <v>21.08</v>
      </c>
      <c r="D100" s="100">
        <v>8</v>
      </c>
      <c r="E100" s="104"/>
      <c r="F100" s="102">
        <f t="shared" si="41"/>
        <v>14</v>
      </c>
      <c r="G100" s="102">
        <v>14</v>
      </c>
      <c r="H100" s="102">
        <v>0</v>
      </c>
      <c r="I100" s="102">
        <v>0</v>
      </c>
      <c r="J100" s="102">
        <f t="shared" si="30"/>
        <v>0</v>
      </c>
      <c r="K100" s="102"/>
      <c r="L100" s="102"/>
      <c r="M100" s="102"/>
      <c r="N100" s="102">
        <f t="shared" si="31"/>
        <v>87</v>
      </c>
      <c r="O100" s="102">
        <f t="shared" si="42"/>
        <v>87</v>
      </c>
      <c r="P100" s="102">
        <v>43.5</v>
      </c>
      <c r="Q100" s="102">
        <v>43.5</v>
      </c>
      <c r="R100" s="102">
        <v>0</v>
      </c>
      <c r="S100" s="102">
        <v>0</v>
      </c>
      <c r="T100" s="102">
        <f t="shared" si="33"/>
        <v>0</v>
      </c>
      <c r="U100" s="102">
        <v>0</v>
      </c>
      <c r="V100" s="102">
        <v>0</v>
      </c>
      <c r="W100" s="102">
        <v>0</v>
      </c>
      <c r="X100" s="102">
        <f t="shared" si="34"/>
        <v>40</v>
      </c>
      <c r="Y100" s="102">
        <v>40</v>
      </c>
      <c r="Z100" s="102"/>
      <c r="AA100" s="102"/>
      <c r="AB100" s="102">
        <f t="shared" si="35"/>
        <v>0</v>
      </c>
      <c r="AC100" s="102">
        <v>0</v>
      </c>
      <c r="AD100" s="102"/>
      <c r="AE100" s="102"/>
      <c r="AF100" s="102">
        <f t="shared" si="36"/>
        <v>0</v>
      </c>
      <c r="AG100" s="102">
        <v>0</v>
      </c>
      <c r="AH100" s="102"/>
      <c r="AI100" s="102"/>
      <c r="AJ100" s="102">
        <f t="shared" si="37"/>
        <v>0</v>
      </c>
      <c r="AK100" s="102">
        <v>0</v>
      </c>
      <c r="AL100" s="102"/>
      <c r="AM100" s="102"/>
      <c r="AN100" s="102">
        <f t="shared" si="38"/>
        <v>0</v>
      </c>
      <c r="AO100" s="102">
        <v>0</v>
      </c>
      <c r="AP100" s="102"/>
      <c r="AQ100" s="102"/>
      <c r="AR100" s="102">
        <f t="shared" si="39"/>
        <v>52.57</v>
      </c>
      <c r="AS100" s="102">
        <v>64.09</v>
      </c>
      <c r="AT100" s="97">
        <v>-11.52</v>
      </c>
      <c r="AU100" s="102"/>
      <c r="AV100" s="102">
        <f t="shared" si="40"/>
        <v>12.58</v>
      </c>
      <c r="AW100" s="102">
        <v>22.54</v>
      </c>
      <c r="AX100" s="102">
        <v>-9.96</v>
      </c>
      <c r="AY100" s="102"/>
      <c r="AZ100" s="102">
        <f t="shared" si="43"/>
        <v>0</v>
      </c>
      <c r="BA100" s="102">
        <v>0</v>
      </c>
      <c r="BB100" s="102"/>
      <c r="BC100" s="102"/>
      <c r="BD100" s="108"/>
      <c r="BE100" s="108"/>
      <c r="BF100" s="108"/>
      <c r="BG100" s="108"/>
    </row>
    <row r="101" ht="13.5" spans="1:59">
      <c r="A101" s="88" t="s">
        <v>116</v>
      </c>
      <c r="B101" s="97">
        <f t="shared" si="32"/>
        <v>19</v>
      </c>
      <c r="C101" s="99">
        <v>11</v>
      </c>
      <c r="D101" s="100">
        <v>8</v>
      </c>
      <c r="E101" s="104"/>
      <c r="F101" s="102">
        <f t="shared" si="41"/>
        <v>0</v>
      </c>
      <c r="G101" s="102">
        <v>0</v>
      </c>
      <c r="H101" s="102">
        <v>0</v>
      </c>
      <c r="I101" s="102">
        <v>0</v>
      </c>
      <c r="J101" s="102">
        <f t="shared" si="30"/>
        <v>0</v>
      </c>
      <c r="K101" s="102"/>
      <c r="L101" s="102"/>
      <c r="M101" s="102"/>
      <c r="N101" s="102">
        <f t="shared" si="31"/>
        <v>97.44</v>
      </c>
      <c r="O101" s="102">
        <f t="shared" si="42"/>
        <v>97.44</v>
      </c>
      <c r="P101" s="102">
        <v>48.72</v>
      </c>
      <c r="Q101" s="102">
        <v>48.72</v>
      </c>
      <c r="R101" s="102">
        <v>0</v>
      </c>
      <c r="S101" s="102">
        <v>0</v>
      </c>
      <c r="T101" s="102">
        <f t="shared" si="33"/>
        <v>0</v>
      </c>
      <c r="U101" s="102">
        <v>0</v>
      </c>
      <c r="V101" s="102">
        <v>0</v>
      </c>
      <c r="W101" s="102">
        <v>0</v>
      </c>
      <c r="X101" s="102">
        <f t="shared" si="34"/>
        <v>40</v>
      </c>
      <c r="Y101" s="102">
        <v>40</v>
      </c>
      <c r="Z101" s="102"/>
      <c r="AA101" s="102"/>
      <c r="AB101" s="102">
        <f t="shared" si="35"/>
        <v>0</v>
      </c>
      <c r="AC101" s="102">
        <v>0</v>
      </c>
      <c r="AD101" s="102"/>
      <c r="AE101" s="102"/>
      <c r="AF101" s="102">
        <f t="shared" si="36"/>
        <v>0</v>
      </c>
      <c r="AG101" s="102">
        <v>0</v>
      </c>
      <c r="AH101" s="102"/>
      <c r="AI101" s="102"/>
      <c r="AJ101" s="102">
        <f t="shared" si="37"/>
        <v>0</v>
      </c>
      <c r="AK101" s="102">
        <v>0</v>
      </c>
      <c r="AL101" s="102"/>
      <c r="AM101" s="102"/>
      <c r="AN101" s="102">
        <f t="shared" si="38"/>
        <v>0</v>
      </c>
      <c r="AO101" s="102">
        <v>0</v>
      </c>
      <c r="AP101" s="102"/>
      <c r="AQ101" s="102"/>
      <c r="AR101" s="102">
        <f t="shared" si="39"/>
        <v>76.39</v>
      </c>
      <c r="AS101" s="102">
        <v>75.6</v>
      </c>
      <c r="AT101" s="97">
        <v>0.79</v>
      </c>
      <c r="AU101" s="102"/>
      <c r="AV101" s="102">
        <f t="shared" si="40"/>
        <v>13.25</v>
      </c>
      <c r="AW101" s="102">
        <v>20.72</v>
      </c>
      <c r="AX101" s="102">
        <v>-7.47</v>
      </c>
      <c r="AY101" s="102"/>
      <c r="AZ101" s="102">
        <f t="shared" si="43"/>
        <v>0</v>
      </c>
      <c r="BA101" s="102">
        <v>0</v>
      </c>
      <c r="BB101" s="102"/>
      <c r="BC101" s="102"/>
      <c r="BD101" s="108"/>
      <c r="BE101" s="108"/>
      <c r="BF101" s="108"/>
      <c r="BG101" s="108"/>
    </row>
    <row r="102" ht="13.5" spans="1:59">
      <c r="A102" s="88" t="s">
        <v>117</v>
      </c>
      <c r="B102" s="97">
        <f t="shared" si="32"/>
        <v>19.02</v>
      </c>
      <c r="C102" s="99">
        <v>11.02</v>
      </c>
      <c r="D102" s="100">
        <v>8</v>
      </c>
      <c r="E102" s="104"/>
      <c r="F102" s="102">
        <f t="shared" si="41"/>
        <v>14</v>
      </c>
      <c r="G102" s="102">
        <v>14</v>
      </c>
      <c r="H102" s="102">
        <v>0</v>
      </c>
      <c r="I102" s="102">
        <v>0</v>
      </c>
      <c r="J102" s="102">
        <f t="shared" si="30"/>
        <v>0</v>
      </c>
      <c r="K102" s="102"/>
      <c r="L102" s="102"/>
      <c r="M102" s="102"/>
      <c r="N102" s="102">
        <f t="shared" si="31"/>
        <v>104.4</v>
      </c>
      <c r="O102" s="102">
        <f t="shared" si="42"/>
        <v>104.4</v>
      </c>
      <c r="P102" s="102">
        <v>52.2</v>
      </c>
      <c r="Q102" s="102">
        <v>52.2</v>
      </c>
      <c r="R102" s="102">
        <v>0</v>
      </c>
      <c r="S102" s="102">
        <v>0</v>
      </c>
      <c r="T102" s="102">
        <f t="shared" si="33"/>
        <v>0</v>
      </c>
      <c r="U102" s="102">
        <v>0</v>
      </c>
      <c r="V102" s="102">
        <v>0</v>
      </c>
      <c r="W102" s="102">
        <v>0</v>
      </c>
      <c r="X102" s="102">
        <f t="shared" si="34"/>
        <v>50</v>
      </c>
      <c r="Y102" s="102">
        <v>50</v>
      </c>
      <c r="Z102" s="102"/>
      <c r="AA102" s="102"/>
      <c r="AB102" s="102">
        <f t="shared" si="35"/>
        <v>0</v>
      </c>
      <c r="AC102" s="102">
        <v>0</v>
      </c>
      <c r="AD102" s="102"/>
      <c r="AE102" s="102"/>
      <c r="AF102" s="102">
        <f t="shared" si="36"/>
        <v>0</v>
      </c>
      <c r="AG102" s="102">
        <v>0</v>
      </c>
      <c r="AH102" s="102"/>
      <c r="AI102" s="102"/>
      <c r="AJ102" s="102">
        <f t="shared" si="37"/>
        <v>0</v>
      </c>
      <c r="AK102" s="102">
        <v>0</v>
      </c>
      <c r="AL102" s="102"/>
      <c r="AM102" s="102"/>
      <c r="AN102" s="102">
        <f t="shared" si="38"/>
        <v>0</v>
      </c>
      <c r="AO102" s="102">
        <v>0</v>
      </c>
      <c r="AP102" s="102"/>
      <c r="AQ102" s="102"/>
      <c r="AR102" s="102">
        <f t="shared" si="39"/>
        <v>76.07</v>
      </c>
      <c r="AS102" s="102">
        <v>75.6</v>
      </c>
      <c r="AT102" s="97">
        <v>0.47</v>
      </c>
      <c r="AU102" s="102"/>
      <c r="AV102" s="102">
        <f t="shared" si="40"/>
        <v>21.64</v>
      </c>
      <c r="AW102" s="102">
        <v>30.94</v>
      </c>
      <c r="AX102" s="102">
        <v>-9.3</v>
      </c>
      <c r="AY102" s="102"/>
      <c r="AZ102" s="102">
        <f t="shared" si="43"/>
        <v>0</v>
      </c>
      <c r="BA102" s="102">
        <v>0</v>
      </c>
      <c r="BB102" s="102"/>
      <c r="BC102" s="102"/>
      <c r="BD102" s="108"/>
      <c r="BE102" s="108"/>
      <c r="BF102" s="108"/>
      <c r="BG102" s="108"/>
    </row>
    <row r="103" ht="13.5" spans="1:59">
      <c r="A103" s="88" t="s">
        <v>118</v>
      </c>
      <c r="B103" s="97">
        <f t="shared" ref="B103:B119" si="44">C103+D103</f>
        <v>21</v>
      </c>
      <c r="C103" s="99">
        <v>13</v>
      </c>
      <c r="D103" s="100">
        <v>8</v>
      </c>
      <c r="E103" s="104"/>
      <c r="F103" s="102">
        <f t="shared" si="41"/>
        <v>0</v>
      </c>
      <c r="G103" s="102">
        <v>0</v>
      </c>
      <c r="H103" s="102">
        <v>0</v>
      </c>
      <c r="I103" s="102">
        <v>0</v>
      </c>
      <c r="J103" s="102">
        <f t="shared" si="30"/>
        <v>0</v>
      </c>
      <c r="K103" s="102"/>
      <c r="L103" s="102"/>
      <c r="M103" s="102"/>
      <c r="N103" s="102">
        <f t="shared" si="31"/>
        <v>41.76</v>
      </c>
      <c r="O103" s="102">
        <f t="shared" si="42"/>
        <v>41.76</v>
      </c>
      <c r="P103" s="102">
        <v>20.88</v>
      </c>
      <c r="Q103" s="102">
        <v>20.88</v>
      </c>
      <c r="R103" s="102">
        <v>0</v>
      </c>
      <c r="S103" s="102">
        <v>0</v>
      </c>
      <c r="T103" s="102">
        <f t="shared" si="33"/>
        <v>0</v>
      </c>
      <c r="U103" s="102">
        <v>0</v>
      </c>
      <c r="V103" s="102">
        <v>0</v>
      </c>
      <c r="W103" s="102">
        <v>0</v>
      </c>
      <c r="X103" s="102">
        <f t="shared" si="34"/>
        <v>35</v>
      </c>
      <c r="Y103" s="102">
        <v>35</v>
      </c>
      <c r="Z103" s="102"/>
      <c r="AA103" s="102"/>
      <c r="AB103" s="102">
        <f t="shared" si="35"/>
        <v>0</v>
      </c>
      <c r="AC103" s="102">
        <v>0</v>
      </c>
      <c r="AD103" s="102"/>
      <c r="AE103" s="102"/>
      <c r="AF103" s="102">
        <f t="shared" si="36"/>
        <v>0</v>
      </c>
      <c r="AG103" s="102">
        <v>0</v>
      </c>
      <c r="AH103" s="102"/>
      <c r="AI103" s="102"/>
      <c r="AJ103" s="102">
        <f t="shared" si="37"/>
        <v>0</v>
      </c>
      <c r="AK103" s="102">
        <v>0</v>
      </c>
      <c r="AL103" s="102"/>
      <c r="AM103" s="102"/>
      <c r="AN103" s="102">
        <f t="shared" si="38"/>
        <v>0</v>
      </c>
      <c r="AO103" s="102">
        <v>0</v>
      </c>
      <c r="AP103" s="102"/>
      <c r="AQ103" s="102"/>
      <c r="AR103" s="102">
        <f t="shared" si="39"/>
        <v>32.34</v>
      </c>
      <c r="AS103" s="102">
        <v>31.32</v>
      </c>
      <c r="AT103" s="97">
        <v>1.02</v>
      </c>
      <c r="AU103" s="102"/>
      <c r="AV103" s="102">
        <f t="shared" si="40"/>
        <v>10.28</v>
      </c>
      <c r="AW103" s="102">
        <v>15.5</v>
      </c>
      <c r="AX103" s="102">
        <v>-5.22</v>
      </c>
      <c r="AY103" s="102"/>
      <c r="AZ103" s="102">
        <f t="shared" si="43"/>
        <v>0</v>
      </c>
      <c r="BA103" s="102">
        <v>0</v>
      </c>
      <c r="BB103" s="102"/>
      <c r="BC103" s="102"/>
      <c r="BD103" s="108"/>
      <c r="BE103" s="108"/>
      <c r="BF103" s="108"/>
      <c r="BG103" s="108"/>
    </row>
    <row r="104" ht="13.5" spans="1:59">
      <c r="A104" s="88" t="s">
        <v>119</v>
      </c>
      <c r="B104" s="97">
        <f t="shared" si="44"/>
        <v>12.5</v>
      </c>
      <c r="C104" s="99">
        <v>4.5</v>
      </c>
      <c r="D104" s="100">
        <v>8</v>
      </c>
      <c r="E104" s="104"/>
      <c r="F104" s="102">
        <f t="shared" si="41"/>
        <v>0</v>
      </c>
      <c r="G104" s="102">
        <v>0</v>
      </c>
      <c r="H104" s="102">
        <v>0</v>
      </c>
      <c r="I104" s="102">
        <v>0</v>
      </c>
      <c r="J104" s="102">
        <f t="shared" si="30"/>
        <v>0</v>
      </c>
      <c r="K104" s="102"/>
      <c r="L104" s="102"/>
      <c r="M104" s="102"/>
      <c r="N104" s="102">
        <f t="shared" si="31"/>
        <v>41.76</v>
      </c>
      <c r="O104" s="102">
        <f t="shared" si="42"/>
        <v>41.76</v>
      </c>
      <c r="P104" s="102">
        <v>20.88</v>
      </c>
      <c r="Q104" s="102">
        <v>20.88</v>
      </c>
      <c r="R104" s="102">
        <v>0</v>
      </c>
      <c r="S104" s="102">
        <v>0</v>
      </c>
      <c r="T104" s="102">
        <f t="shared" si="33"/>
        <v>0</v>
      </c>
      <c r="U104" s="102">
        <v>0</v>
      </c>
      <c r="V104" s="102">
        <v>0</v>
      </c>
      <c r="W104" s="102">
        <v>0</v>
      </c>
      <c r="X104" s="102">
        <f t="shared" si="34"/>
        <v>14</v>
      </c>
      <c r="Y104" s="102">
        <v>14</v>
      </c>
      <c r="Z104" s="102"/>
      <c r="AA104" s="102"/>
      <c r="AB104" s="102">
        <f t="shared" si="35"/>
        <v>0</v>
      </c>
      <c r="AC104" s="102">
        <v>0</v>
      </c>
      <c r="AD104" s="102"/>
      <c r="AE104" s="102"/>
      <c r="AF104" s="102">
        <f t="shared" si="36"/>
        <v>0</v>
      </c>
      <c r="AG104" s="102">
        <v>0</v>
      </c>
      <c r="AH104" s="102"/>
      <c r="AI104" s="102"/>
      <c r="AJ104" s="102">
        <f t="shared" si="37"/>
        <v>0</v>
      </c>
      <c r="AK104" s="102">
        <v>0</v>
      </c>
      <c r="AL104" s="102"/>
      <c r="AM104" s="102"/>
      <c r="AN104" s="102">
        <f t="shared" si="38"/>
        <v>0</v>
      </c>
      <c r="AO104" s="102">
        <v>0</v>
      </c>
      <c r="AP104" s="102"/>
      <c r="AQ104" s="102"/>
      <c r="AR104" s="102">
        <f t="shared" si="39"/>
        <v>21.07</v>
      </c>
      <c r="AS104" s="102">
        <v>23.76</v>
      </c>
      <c r="AT104" s="97">
        <v>-2.69</v>
      </c>
      <c r="AU104" s="102"/>
      <c r="AV104" s="102">
        <f t="shared" si="40"/>
        <v>8.99</v>
      </c>
      <c r="AW104" s="102">
        <v>12.57</v>
      </c>
      <c r="AX104" s="102">
        <v>-3.58</v>
      </c>
      <c r="AY104" s="102"/>
      <c r="AZ104" s="102">
        <f t="shared" si="43"/>
        <v>0</v>
      </c>
      <c r="BA104" s="102">
        <v>0</v>
      </c>
      <c r="BB104" s="102"/>
      <c r="BC104" s="102"/>
      <c r="BD104" s="108"/>
      <c r="BE104" s="108"/>
      <c r="BF104" s="108"/>
      <c r="BG104" s="108"/>
    </row>
    <row r="105" ht="13.5" spans="1:59">
      <c r="A105" s="88" t="s">
        <v>120</v>
      </c>
      <c r="B105" s="97">
        <f t="shared" si="44"/>
        <v>4.5</v>
      </c>
      <c r="C105" s="99">
        <v>4.5</v>
      </c>
      <c r="D105" s="100">
        <v>0</v>
      </c>
      <c r="E105" s="104"/>
      <c r="F105" s="102">
        <f t="shared" si="41"/>
        <v>0</v>
      </c>
      <c r="G105" s="102">
        <v>0</v>
      </c>
      <c r="H105" s="102">
        <v>0</v>
      </c>
      <c r="I105" s="102">
        <v>0</v>
      </c>
      <c r="J105" s="102">
        <f t="shared" si="30"/>
        <v>0</v>
      </c>
      <c r="K105" s="102"/>
      <c r="L105" s="102"/>
      <c r="M105" s="102"/>
      <c r="N105" s="102">
        <f t="shared" si="31"/>
        <v>52.2</v>
      </c>
      <c r="O105" s="102">
        <f t="shared" si="42"/>
        <v>52.2</v>
      </c>
      <c r="P105" s="102">
        <v>26.1</v>
      </c>
      <c r="Q105" s="102">
        <v>26.1</v>
      </c>
      <c r="R105" s="102">
        <v>0</v>
      </c>
      <c r="S105" s="102">
        <v>0</v>
      </c>
      <c r="T105" s="102">
        <f t="shared" si="33"/>
        <v>0</v>
      </c>
      <c r="U105" s="102">
        <v>0</v>
      </c>
      <c r="V105" s="102">
        <v>0</v>
      </c>
      <c r="W105" s="102">
        <v>0</v>
      </c>
      <c r="X105" s="102">
        <f t="shared" si="34"/>
        <v>65</v>
      </c>
      <c r="Y105" s="102">
        <v>65</v>
      </c>
      <c r="Z105" s="102"/>
      <c r="AA105" s="102"/>
      <c r="AB105" s="102">
        <f t="shared" si="35"/>
        <v>0</v>
      </c>
      <c r="AC105" s="102">
        <v>0</v>
      </c>
      <c r="AD105" s="102"/>
      <c r="AE105" s="102"/>
      <c r="AF105" s="102">
        <f t="shared" si="36"/>
        <v>0</v>
      </c>
      <c r="AG105" s="102">
        <v>0</v>
      </c>
      <c r="AH105" s="102"/>
      <c r="AI105" s="102"/>
      <c r="AJ105" s="102">
        <f t="shared" si="37"/>
        <v>0</v>
      </c>
      <c r="AK105" s="102">
        <v>0</v>
      </c>
      <c r="AL105" s="102"/>
      <c r="AM105" s="102"/>
      <c r="AN105" s="102">
        <f t="shared" si="38"/>
        <v>0</v>
      </c>
      <c r="AO105" s="102">
        <v>0</v>
      </c>
      <c r="AP105" s="102"/>
      <c r="AQ105" s="102"/>
      <c r="AR105" s="102">
        <f t="shared" si="39"/>
        <v>71.41</v>
      </c>
      <c r="AS105" s="102">
        <v>54</v>
      </c>
      <c r="AT105" s="97">
        <v>17.41</v>
      </c>
      <c r="AU105" s="102"/>
      <c r="AV105" s="102">
        <f t="shared" si="40"/>
        <v>14.62</v>
      </c>
      <c r="AW105" s="102">
        <v>22.24</v>
      </c>
      <c r="AX105" s="102">
        <v>-7.62</v>
      </c>
      <c r="AY105" s="102"/>
      <c r="AZ105" s="102">
        <f t="shared" si="43"/>
        <v>0</v>
      </c>
      <c r="BA105" s="102">
        <v>0</v>
      </c>
      <c r="BB105" s="102"/>
      <c r="BC105" s="102"/>
      <c r="BD105" s="108"/>
      <c r="BE105" s="108"/>
      <c r="BF105" s="108"/>
      <c r="BG105" s="108"/>
    </row>
    <row r="106" ht="13.5" spans="1:59">
      <c r="A106" s="88" t="s">
        <v>121</v>
      </c>
      <c r="B106" s="97">
        <f t="shared" si="44"/>
        <v>26.78</v>
      </c>
      <c r="C106" s="99">
        <v>26.78</v>
      </c>
      <c r="D106" s="100">
        <v>0</v>
      </c>
      <c r="E106" s="104"/>
      <c r="F106" s="102">
        <f t="shared" si="41"/>
        <v>0</v>
      </c>
      <c r="G106" s="102">
        <v>0</v>
      </c>
      <c r="H106" s="102">
        <v>0</v>
      </c>
      <c r="I106" s="102">
        <v>0</v>
      </c>
      <c r="J106" s="102">
        <f t="shared" si="30"/>
        <v>0</v>
      </c>
      <c r="K106" s="102"/>
      <c r="L106" s="102"/>
      <c r="M106" s="102"/>
      <c r="N106" s="102">
        <f t="shared" si="31"/>
        <v>48.72</v>
      </c>
      <c r="O106" s="102">
        <f t="shared" si="42"/>
        <v>48.72</v>
      </c>
      <c r="P106" s="102">
        <v>24.36</v>
      </c>
      <c r="Q106" s="102">
        <v>24.36</v>
      </c>
      <c r="R106" s="102">
        <v>0</v>
      </c>
      <c r="S106" s="102">
        <v>0</v>
      </c>
      <c r="T106" s="102">
        <f t="shared" si="33"/>
        <v>0</v>
      </c>
      <c r="U106" s="102">
        <v>0</v>
      </c>
      <c r="V106" s="102">
        <v>0</v>
      </c>
      <c r="W106" s="102">
        <v>0</v>
      </c>
      <c r="X106" s="102">
        <f t="shared" si="34"/>
        <v>25.5</v>
      </c>
      <c r="Y106" s="102">
        <v>25.5</v>
      </c>
      <c r="Z106" s="102"/>
      <c r="AA106" s="102"/>
      <c r="AB106" s="102">
        <f t="shared" si="35"/>
        <v>0</v>
      </c>
      <c r="AC106" s="102">
        <v>0</v>
      </c>
      <c r="AD106" s="102"/>
      <c r="AE106" s="102"/>
      <c r="AF106" s="102">
        <f t="shared" si="36"/>
        <v>0</v>
      </c>
      <c r="AG106" s="102">
        <v>0</v>
      </c>
      <c r="AH106" s="102"/>
      <c r="AI106" s="102"/>
      <c r="AJ106" s="102">
        <f t="shared" si="37"/>
        <v>0</v>
      </c>
      <c r="AK106" s="102">
        <v>0</v>
      </c>
      <c r="AL106" s="102"/>
      <c r="AM106" s="102"/>
      <c r="AN106" s="102">
        <f t="shared" si="38"/>
        <v>0</v>
      </c>
      <c r="AO106" s="102">
        <v>0</v>
      </c>
      <c r="AP106" s="102"/>
      <c r="AQ106" s="102"/>
      <c r="AR106" s="102">
        <f t="shared" si="39"/>
        <v>35.42</v>
      </c>
      <c r="AS106" s="102">
        <v>32.4</v>
      </c>
      <c r="AT106" s="97">
        <v>3.02</v>
      </c>
      <c r="AU106" s="102"/>
      <c r="AV106" s="102">
        <f t="shared" si="40"/>
        <v>13.31</v>
      </c>
      <c r="AW106" s="102">
        <v>18.36</v>
      </c>
      <c r="AX106" s="102">
        <v>-5.05</v>
      </c>
      <c r="AY106" s="102"/>
      <c r="AZ106" s="102">
        <f t="shared" si="43"/>
        <v>0</v>
      </c>
      <c r="BA106" s="102">
        <v>0</v>
      </c>
      <c r="BB106" s="102"/>
      <c r="BC106" s="102"/>
      <c r="BD106" s="108"/>
      <c r="BE106" s="108"/>
      <c r="BF106" s="108"/>
      <c r="BG106" s="108"/>
    </row>
    <row r="107" ht="13.5" spans="1:59">
      <c r="A107" s="88" t="s">
        <v>122</v>
      </c>
      <c r="B107" s="97">
        <f t="shared" si="44"/>
        <v>31.52</v>
      </c>
      <c r="C107" s="99">
        <v>31.52</v>
      </c>
      <c r="D107" s="100">
        <v>0</v>
      </c>
      <c r="E107" s="104"/>
      <c r="F107" s="102">
        <f t="shared" si="41"/>
        <v>14</v>
      </c>
      <c r="G107" s="102">
        <v>14</v>
      </c>
      <c r="H107" s="102">
        <v>0</v>
      </c>
      <c r="I107" s="102">
        <v>0</v>
      </c>
      <c r="J107" s="102">
        <f t="shared" si="30"/>
        <v>0</v>
      </c>
      <c r="K107" s="102"/>
      <c r="L107" s="102"/>
      <c r="M107" s="102"/>
      <c r="N107" s="102">
        <f t="shared" si="31"/>
        <v>55.68</v>
      </c>
      <c r="O107" s="102">
        <f t="shared" si="42"/>
        <v>55.68</v>
      </c>
      <c r="P107" s="102">
        <v>27.84</v>
      </c>
      <c r="Q107" s="102">
        <v>27.84</v>
      </c>
      <c r="R107" s="102">
        <v>0</v>
      </c>
      <c r="S107" s="102">
        <v>0</v>
      </c>
      <c r="T107" s="102">
        <f t="shared" si="33"/>
        <v>0</v>
      </c>
      <c r="U107" s="102">
        <v>0</v>
      </c>
      <c r="V107" s="102">
        <v>0</v>
      </c>
      <c r="W107" s="102">
        <v>0</v>
      </c>
      <c r="X107" s="102">
        <f t="shared" si="34"/>
        <v>70</v>
      </c>
      <c r="Y107" s="102">
        <v>70</v>
      </c>
      <c r="Z107" s="102"/>
      <c r="AA107" s="102"/>
      <c r="AB107" s="102">
        <f t="shared" si="35"/>
        <v>0</v>
      </c>
      <c r="AC107" s="102">
        <v>0</v>
      </c>
      <c r="AD107" s="102"/>
      <c r="AE107" s="102"/>
      <c r="AF107" s="102">
        <f t="shared" si="36"/>
        <v>0</v>
      </c>
      <c r="AG107" s="102">
        <v>0</v>
      </c>
      <c r="AH107" s="102"/>
      <c r="AI107" s="102"/>
      <c r="AJ107" s="102">
        <f t="shared" si="37"/>
        <v>0</v>
      </c>
      <c r="AK107" s="102">
        <v>0</v>
      </c>
      <c r="AL107" s="102"/>
      <c r="AM107" s="102"/>
      <c r="AN107" s="102">
        <f t="shared" si="38"/>
        <v>0</v>
      </c>
      <c r="AO107" s="102">
        <v>0</v>
      </c>
      <c r="AP107" s="102"/>
      <c r="AQ107" s="102"/>
      <c r="AR107" s="102">
        <f t="shared" si="39"/>
        <v>39.49</v>
      </c>
      <c r="AS107" s="102">
        <v>38.88</v>
      </c>
      <c r="AT107" s="97">
        <v>0.61</v>
      </c>
      <c r="AU107" s="102"/>
      <c r="AV107" s="102">
        <f t="shared" si="40"/>
        <v>12.66</v>
      </c>
      <c r="AW107" s="102">
        <v>18.63</v>
      </c>
      <c r="AX107" s="102">
        <v>-5.97</v>
      </c>
      <c r="AY107" s="102"/>
      <c r="AZ107" s="102">
        <f t="shared" si="43"/>
        <v>0</v>
      </c>
      <c r="BA107" s="102">
        <v>0</v>
      </c>
      <c r="BB107" s="102"/>
      <c r="BC107" s="102"/>
      <c r="BD107" s="108"/>
      <c r="BE107" s="108"/>
      <c r="BF107" s="108"/>
      <c r="BG107" s="108"/>
    </row>
    <row r="108" ht="13.5" spans="1:59">
      <c r="A108" s="89" t="s">
        <v>123</v>
      </c>
      <c r="B108" s="97">
        <f t="shared" si="44"/>
        <v>15.52</v>
      </c>
      <c r="C108" s="99">
        <v>7.52</v>
      </c>
      <c r="D108" s="100">
        <v>8</v>
      </c>
      <c r="E108" s="112"/>
      <c r="F108" s="102">
        <f t="shared" si="41"/>
        <v>0</v>
      </c>
      <c r="G108" s="102">
        <v>0</v>
      </c>
      <c r="H108" s="102">
        <v>0</v>
      </c>
      <c r="I108" s="102">
        <v>0</v>
      </c>
      <c r="J108" s="102">
        <f t="shared" si="30"/>
        <v>0</v>
      </c>
      <c r="K108" s="102"/>
      <c r="L108" s="102"/>
      <c r="M108" s="102"/>
      <c r="N108" s="102">
        <f t="shared" si="31"/>
        <v>10.44</v>
      </c>
      <c r="O108" s="102">
        <f t="shared" si="42"/>
        <v>10.44</v>
      </c>
      <c r="P108" s="102">
        <v>5.22</v>
      </c>
      <c r="Q108" s="102">
        <v>5.22</v>
      </c>
      <c r="R108" s="102">
        <v>0</v>
      </c>
      <c r="S108" s="102">
        <v>0</v>
      </c>
      <c r="T108" s="102">
        <f t="shared" si="33"/>
        <v>0</v>
      </c>
      <c r="U108" s="102">
        <v>0</v>
      </c>
      <c r="V108" s="102">
        <v>0</v>
      </c>
      <c r="W108" s="102">
        <v>0</v>
      </c>
      <c r="X108" s="102">
        <f t="shared" si="34"/>
        <v>6.5</v>
      </c>
      <c r="Y108" s="102">
        <v>6.5</v>
      </c>
      <c r="Z108" s="102"/>
      <c r="AA108" s="102"/>
      <c r="AB108" s="102">
        <f t="shared" si="35"/>
        <v>0</v>
      </c>
      <c r="AC108" s="102">
        <v>0</v>
      </c>
      <c r="AD108" s="102"/>
      <c r="AE108" s="102"/>
      <c r="AF108" s="102">
        <f t="shared" si="36"/>
        <v>0</v>
      </c>
      <c r="AG108" s="102">
        <v>0</v>
      </c>
      <c r="AH108" s="102"/>
      <c r="AI108" s="102"/>
      <c r="AJ108" s="102">
        <f t="shared" si="37"/>
        <v>0</v>
      </c>
      <c r="AK108" s="102">
        <v>0</v>
      </c>
      <c r="AL108" s="102"/>
      <c r="AM108" s="102"/>
      <c r="AN108" s="102">
        <f t="shared" si="38"/>
        <v>0</v>
      </c>
      <c r="AO108" s="102">
        <v>0</v>
      </c>
      <c r="AP108" s="102"/>
      <c r="AQ108" s="102"/>
      <c r="AR108" s="102">
        <f t="shared" si="39"/>
        <v>7.69</v>
      </c>
      <c r="AS108" s="102">
        <v>7.34</v>
      </c>
      <c r="AT108" s="97">
        <v>0.35</v>
      </c>
      <c r="AU108" s="102"/>
      <c r="AV108" s="102">
        <f t="shared" si="40"/>
        <v>0</v>
      </c>
      <c r="AW108" s="102">
        <v>0</v>
      </c>
      <c r="AX108" s="102">
        <v>0</v>
      </c>
      <c r="AY108" s="102"/>
      <c r="AZ108" s="102">
        <f t="shared" si="43"/>
        <v>0</v>
      </c>
      <c r="BA108" s="102">
        <v>0</v>
      </c>
      <c r="BB108" s="102"/>
      <c r="BC108" s="102"/>
      <c r="BD108" s="108"/>
      <c r="BE108" s="108"/>
      <c r="BF108" s="108"/>
      <c r="BG108" s="108"/>
    </row>
    <row r="109" ht="13.5" spans="1:59">
      <c r="A109" s="89" t="s">
        <v>124</v>
      </c>
      <c r="B109" s="97">
        <f t="shared" si="44"/>
        <v>25.96</v>
      </c>
      <c r="C109" s="99">
        <v>17.96</v>
      </c>
      <c r="D109" s="100">
        <v>8</v>
      </c>
      <c r="E109" s="112"/>
      <c r="F109" s="102">
        <f t="shared" si="41"/>
        <v>0</v>
      </c>
      <c r="G109" s="102">
        <v>0</v>
      </c>
      <c r="H109" s="102">
        <v>0</v>
      </c>
      <c r="I109" s="102">
        <v>0</v>
      </c>
      <c r="J109" s="102">
        <f t="shared" si="30"/>
        <v>0</v>
      </c>
      <c r="K109" s="102"/>
      <c r="L109" s="102"/>
      <c r="M109" s="102"/>
      <c r="N109" s="102">
        <f t="shared" si="31"/>
        <v>10.44</v>
      </c>
      <c r="O109" s="102">
        <f t="shared" si="42"/>
        <v>10.44</v>
      </c>
      <c r="P109" s="102">
        <v>5.22</v>
      </c>
      <c r="Q109" s="102">
        <v>5.22</v>
      </c>
      <c r="R109" s="102">
        <v>0</v>
      </c>
      <c r="S109" s="102">
        <v>0</v>
      </c>
      <c r="T109" s="102">
        <f t="shared" si="33"/>
        <v>0</v>
      </c>
      <c r="U109" s="102">
        <v>0</v>
      </c>
      <c r="V109" s="102">
        <v>0</v>
      </c>
      <c r="W109" s="102">
        <v>0</v>
      </c>
      <c r="X109" s="102">
        <f t="shared" si="34"/>
        <v>13</v>
      </c>
      <c r="Y109" s="102">
        <v>13</v>
      </c>
      <c r="Z109" s="102"/>
      <c r="AA109" s="102"/>
      <c r="AB109" s="102">
        <f t="shared" si="35"/>
        <v>0</v>
      </c>
      <c r="AC109" s="102">
        <v>0</v>
      </c>
      <c r="AD109" s="102"/>
      <c r="AE109" s="102"/>
      <c r="AF109" s="102">
        <f t="shared" si="36"/>
        <v>0</v>
      </c>
      <c r="AG109" s="102">
        <v>0</v>
      </c>
      <c r="AH109" s="102"/>
      <c r="AI109" s="102"/>
      <c r="AJ109" s="102">
        <f t="shared" si="37"/>
        <v>0</v>
      </c>
      <c r="AK109" s="102">
        <v>0</v>
      </c>
      <c r="AL109" s="102"/>
      <c r="AM109" s="102"/>
      <c r="AN109" s="102">
        <f t="shared" si="38"/>
        <v>0</v>
      </c>
      <c r="AO109" s="102">
        <v>0</v>
      </c>
      <c r="AP109" s="102"/>
      <c r="AQ109" s="102"/>
      <c r="AR109" s="102">
        <f t="shared" si="39"/>
        <v>9.01</v>
      </c>
      <c r="AS109" s="102">
        <v>8.6</v>
      </c>
      <c r="AT109" s="97">
        <v>0.41</v>
      </c>
      <c r="AU109" s="102"/>
      <c r="AV109" s="102">
        <f t="shared" si="40"/>
        <v>0</v>
      </c>
      <c r="AW109" s="102">
        <v>0</v>
      </c>
      <c r="AX109" s="102">
        <v>0</v>
      </c>
      <c r="AY109" s="102"/>
      <c r="AZ109" s="102">
        <f t="shared" si="43"/>
        <v>0</v>
      </c>
      <c r="BA109" s="102">
        <v>0</v>
      </c>
      <c r="BB109" s="102"/>
      <c r="BC109" s="102"/>
      <c r="BD109" s="108"/>
      <c r="BE109" s="108"/>
      <c r="BF109" s="108"/>
      <c r="BG109" s="108"/>
    </row>
    <row r="110" ht="13.5" spans="1:59">
      <c r="A110" s="89" t="s">
        <v>125</v>
      </c>
      <c r="B110" s="97">
        <f t="shared" si="44"/>
        <v>19.24</v>
      </c>
      <c r="C110" s="99">
        <v>11.24</v>
      </c>
      <c r="D110" s="100">
        <v>8</v>
      </c>
      <c r="E110" s="112"/>
      <c r="F110" s="102">
        <f t="shared" si="41"/>
        <v>0</v>
      </c>
      <c r="G110" s="102">
        <v>0</v>
      </c>
      <c r="H110" s="102">
        <v>0</v>
      </c>
      <c r="I110" s="102">
        <v>0</v>
      </c>
      <c r="J110" s="102">
        <f t="shared" si="30"/>
        <v>0</v>
      </c>
      <c r="K110" s="102"/>
      <c r="L110" s="102"/>
      <c r="M110" s="102"/>
      <c r="N110" s="102">
        <f t="shared" si="31"/>
        <v>10.44</v>
      </c>
      <c r="O110" s="102">
        <f t="shared" si="42"/>
        <v>10.44</v>
      </c>
      <c r="P110" s="102">
        <v>5.22</v>
      </c>
      <c r="Q110" s="102">
        <v>5.22</v>
      </c>
      <c r="R110" s="102">
        <v>0</v>
      </c>
      <c r="S110" s="102">
        <v>0</v>
      </c>
      <c r="T110" s="102">
        <f t="shared" si="33"/>
        <v>0</v>
      </c>
      <c r="U110" s="102">
        <v>0</v>
      </c>
      <c r="V110" s="102">
        <v>0</v>
      </c>
      <c r="W110" s="102">
        <v>0</v>
      </c>
      <c r="X110" s="102">
        <f t="shared" si="34"/>
        <v>11</v>
      </c>
      <c r="Y110" s="102">
        <v>11</v>
      </c>
      <c r="Z110" s="102"/>
      <c r="AA110" s="102"/>
      <c r="AB110" s="102">
        <f t="shared" si="35"/>
        <v>0</v>
      </c>
      <c r="AC110" s="102">
        <v>0</v>
      </c>
      <c r="AD110" s="102"/>
      <c r="AE110" s="102"/>
      <c r="AF110" s="102">
        <f t="shared" si="36"/>
        <v>0</v>
      </c>
      <c r="AG110" s="102">
        <v>0</v>
      </c>
      <c r="AH110" s="102"/>
      <c r="AI110" s="102"/>
      <c r="AJ110" s="102">
        <f t="shared" si="37"/>
        <v>0</v>
      </c>
      <c r="AK110" s="102">
        <v>0</v>
      </c>
      <c r="AL110" s="102"/>
      <c r="AM110" s="102"/>
      <c r="AN110" s="102">
        <f t="shared" si="38"/>
        <v>0</v>
      </c>
      <c r="AO110" s="102">
        <v>0</v>
      </c>
      <c r="AP110" s="102"/>
      <c r="AQ110" s="102"/>
      <c r="AR110" s="102">
        <f t="shared" si="39"/>
        <v>10.74</v>
      </c>
      <c r="AS110" s="102">
        <v>10.63</v>
      </c>
      <c r="AT110" s="97">
        <v>0.11</v>
      </c>
      <c r="AU110" s="102"/>
      <c r="AV110" s="102">
        <f t="shared" si="40"/>
        <v>0</v>
      </c>
      <c r="AW110" s="102">
        <v>0</v>
      </c>
      <c r="AX110" s="102">
        <v>0</v>
      </c>
      <c r="AY110" s="102"/>
      <c r="AZ110" s="102">
        <f t="shared" si="43"/>
        <v>0</v>
      </c>
      <c r="BA110" s="102">
        <v>0</v>
      </c>
      <c r="BB110" s="102"/>
      <c r="BC110" s="102"/>
      <c r="BD110" s="108"/>
      <c r="BE110" s="108"/>
      <c r="BF110" s="108"/>
      <c r="BG110" s="108"/>
    </row>
    <row r="111" ht="13.5" spans="1:59">
      <c r="A111" s="89" t="s">
        <v>126</v>
      </c>
      <c r="B111" s="97">
        <f t="shared" si="44"/>
        <v>16.04</v>
      </c>
      <c r="C111" s="99">
        <v>8.04</v>
      </c>
      <c r="D111" s="100">
        <v>8</v>
      </c>
      <c r="E111" s="112"/>
      <c r="F111" s="102">
        <f t="shared" si="41"/>
        <v>0</v>
      </c>
      <c r="G111" s="102">
        <v>0</v>
      </c>
      <c r="H111" s="102">
        <v>0</v>
      </c>
      <c r="I111" s="102">
        <v>0</v>
      </c>
      <c r="J111" s="102">
        <f t="shared" si="30"/>
        <v>0</v>
      </c>
      <c r="K111" s="102"/>
      <c r="L111" s="102"/>
      <c r="M111" s="102"/>
      <c r="N111" s="102">
        <f t="shared" si="31"/>
        <v>3.48</v>
      </c>
      <c r="O111" s="102">
        <f t="shared" si="42"/>
        <v>3.48</v>
      </c>
      <c r="P111" s="102">
        <v>1.74</v>
      </c>
      <c r="Q111" s="102">
        <v>1.74</v>
      </c>
      <c r="R111" s="102">
        <v>0</v>
      </c>
      <c r="S111" s="102">
        <v>0</v>
      </c>
      <c r="T111" s="102">
        <f t="shared" si="33"/>
        <v>0</v>
      </c>
      <c r="U111" s="102">
        <v>0</v>
      </c>
      <c r="V111" s="102">
        <v>0</v>
      </c>
      <c r="W111" s="102">
        <v>0</v>
      </c>
      <c r="X111" s="102">
        <f t="shared" si="34"/>
        <v>2.5</v>
      </c>
      <c r="Y111" s="102">
        <v>2.5</v>
      </c>
      <c r="Z111" s="102"/>
      <c r="AA111" s="102"/>
      <c r="AB111" s="102">
        <f t="shared" si="35"/>
        <v>0</v>
      </c>
      <c r="AC111" s="102">
        <v>0</v>
      </c>
      <c r="AD111" s="102"/>
      <c r="AE111" s="102"/>
      <c r="AF111" s="102">
        <f t="shared" si="36"/>
        <v>0</v>
      </c>
      <c r="AG111" s="102">
        <v>0</v>
      </c>
      <c r="AH111" s="102"/>
      <c r="AI111" s="102"/>
      <c r="AJ111" s="102">
        <f t="shared" si="37"/>
        <v>0</v>
      </c>
      <c r="AK111" s="102">
        <v>0</v>
      </c>
      <c r="AL111" s="102"/>
      <c r="AM111" s="102"/>
      <c r="AN111" s="102">
        <f t="shared" si="38"/>
        <v>0</v>
      </c>
      <c r="AO111" s="102">
        <v>0</v>
      </c>
      <c r="AP111" s="102"/>
      <c r="AQ111" s="102"/>
      <c r="AR111" s="102">
        <f t="shared" si="39"/>
        <v>1.88</v>
      </c>
      <c r="AS111" s="102">
        <v>1.88</v>
      </c>
      <c r="AT111" s="97">
        <v>0</v>
      </c>
      <c r="AU111" s="102"/>
      <c r="AV111" s="102">
        <f t="shared" si="40"/>
        <v>0</v>
      </c>
      <c r="AW111" s="102">
        <v>0</v>
      </c>
      <c r="AX111" s="102">
        <v>0</v>
      </c>
      <c r="AY111" s="102"/>
      <c r="AZ111" s="102">
        <f t="shared" si="43"/>
        <v>0</v>
      </c>
      <c r="BA111" s="102">
        <v>0</v>
      </c>
      <c r="BB111" s="102"/>
      <c r="BC111" s="102"/>
      <c r="BD111" s="108"/>
      <c r="BE111" s="108"/>
      <c r="BF111" s="108"/>
      <c r="BG111" s="108"/>
    </row>
    <row r="112" ht="13.5" spans="1:59">
      <c r="A112" s="89" t="s">
        <v>127</v>
      </c>
      <c r="B112" s="97">
        <f t="shared" si="44"/>
        <v>37.83</v>
      </c>
      <c r="C112" s="99">
        <v>29.83</v>
      </c>
      <c r="D112" s="100">
        <v>8</v>
      </c>
      <c r="E112" s="112"/>
      <c r="F112" s="102">
        <f t="shared" si="41"/>
        <v>7</v>
      </c>
      <c r="G112" s="102">
        <v>7</v>
      </c>
      <c r="H112" s="102">
        <v>0</v>
      </c>
      <c r="I112" s="102">
        <v>0</v>
      </c>
      <c r="J112" s="102">
        <f t="shared" si="30"/>
        <v>0</v>
      </c>
      <c r="K112" s="102"/>
      <c r="L112" s="102"/>
      <c r="M112" s="102"/>
      <c r="N112" s="102">
        <f t="shared" si="31"/>
        <v>24.36</v>
      </c>
      <c r="O112" s="102">
        <f t="shared" si="42"/>
        <v>24.36</v>
      </c>
      <c r="P112" s="102">
        <v>12.18</v>
      </c>
      <c r="Q112" s="102">
        <v>12.18</v>
      </c>
      <c r="R112" s="102">
        <v>0</v>
      </c>
      <c r="S112" s="102">
        <v>0</v>
      </c>
      <c r="T112" s="102">
        <f t="shared" si="33"/>
        <v>0</v>
      </c>
      <c r="U112" s="102">
        <v>0</v>
      </c>
      <c r="V112" s="102">
        <v>0</v>
      </c>
      <c r="W112" s="102">
        <v>0</v>
      </c>
      <c r="X112" s="102">
        <f t="shared" si="34"/>
        <v>40</v>
      </c>
      <c r="Y112" s="102">
        <v>40</v>
      </c>
      <c r="Z112" s="102"/>
      <c r="AA112" s="102"/>
      <c r="AB112" s="102">
        <f t="shared" si="35"/>
        <v>0</v>
      </c>
      <c r="AC112" s="102">
        <v>0</v>
      </c>
      <c r="AD112" s="102"/>
      <c r="AE112" s="102"/>
      <c r="AF112" s="102">
        <f t="shared" si="36"/>
        <v>0</v>
      </c>
      <c r="AG112" s="102">
        <v>0</v>
      </c>
      <c r="AH112" s="102"/>
      <c r="AI112" s="102"/>
      <c r="AJ112" s="102">
        <f t="shared" si="37"/>
        <v>0</v>
      </c>
      <c r="AK112" s="102">
        <v>0</v>
      </c>
      <c r="AL112" s="102"/>
      <c r="AM112" s="102"/>
      <c r="AN112" s="102">
        <f t="shared" si="38"/>
        <v>0</v>
      </c>
      <c r="AO112" s="102">
        <v>0</v>
      </c>
      <c r="AP112" s="102"/>
      <c r="AQ112" s="102"/>
      <c r="AR112" s="102">
        <f t="shared" si="39"/>
        <v>22.29</v>
      </c>
      <c r="AS112" s="102">
        <v>21.6</v>
      </c>
      <c r="AT112" s="97">
        <v>0.69</v>
      </c>
      <c r="AU112" s="102"/>
      <c r="AV112" s="102">
        <f t="shared" si="40"/>
        <v>0</v>
      </c>
      <c r="AW112" s="102">
        <v>0</v>
      </c>
      <c r="AX112" s="102">
        <v>0</v>
      </c>
      <c r="AY112" s="102"/>
      <c r="AZ112" s="102">
        <f t="shared" si="43"/>
        <v>0</v>
      </c>
      <c r="BA112" s="102">
        <v>0</v>
      </c>
      <c r="BB112" s="102"/>
      <c r="BC112" s="102"/>
      <c r="BD112" s="108"/>
      <c r="BE112" s="108"/>
      <c r="BF112" s="108"/>
      <c r="BG112" s="108"/>
    </row>
    <row r="113" ht="13.5" spans="1:59">
      <c r="A113" s="89" t="s">
        <v>128</v>
      </c>
      <c r="B113" s="97">
        <f t="shared" si="44"/>
        <v>22.02</v>
      </c>
      <c r="C113" s="99">
        <v>14.02</v>
      </c>
      <c r="D113" s="100">
        <v>8</v>
      </c>
      <c r="E113" s="112"/>
      <c r="F113" s="102">
        <f t="shared" si="41"/>
        <v>14</v>
      </c>
      <c r="G113" s="102">
        <v>14</v>
      </c>
      <c r="H113" s="102">
        <v>0</v>
      </c>
      <c r="I113" s="102">
        <v>0</v>
      </c>
      <c r="J113" s="102">
        <f t="shared" si="30"/>
        <v>0</v>
      </c>
      <c r="K113" s="102"/>
      <c r="L113" s="102"/>
      <c r="M113" s="102"/>
      <c r="N113" s="102">
        <f t="shared" si="31"/>
        <v>10.44</v>
      </c>
      <c r="O113" s="102">
        <f t="shared" si="42"/>
        <v>10.44</v>
      </c>
      <c r="P113" s="102">
        <v>5.22</v>
      </c>
      <c r="Q113" s="102">
        <v>5.22</v>
      </c>
      <c r="R113" s="102">
        <v>0</v>
      </c>
      <c r="S113" s="102">
        <v>0</v>
      </c>
      <c r="T113" s="102">
        <f t="shared" si="33"/>
        <v>0</v>
      </c>
      <c r="U113" s="102">
        <v>0</v>
      </c>
      <c r="V113" s="102">
        <v>0</v>
      </c>
      <c r="W113" s="102">
        <v>0</v>
      </c>
      <c r="X113" s="102">
        <f t="shared" si="34"/>
        <v>25</v>
      </c>
      <c r="Y113" s="102">
        <v>25</v>
      </c>
      <c r="Z113" s="102"/>
      <c r="AA113" s="102"/>
      <c r="AB113" s="102">
        <f t="shared" si="35"/>
        <v>0</v>
      </c>
      <c r="AC113" s="102">
        <v>0</v>
      </c>
      <c r="AD113" s="102"/>
      <c r="AE113" s="102"/>
      <c r="AF113" s="102">
        <f t="shared" si="36"/>
        <v>0</v>
      </c>
      <c r="AG113" s="102">
        <v>0</v>
      </c>
      <c r="AH113" s="102"/>
      <c r="AI113" s="102"/>
      <c r="AJ113" s="102">
        <f t="shared" si="37"/>
        <v>0</v>
      </c>
      <c r="AK113" s="102">
        <v>0</v>
      </c>
      <c r="AL113" s="102"/>
      <c r="AM113" s="102"/>
      <c r="AN113" s="102">
        <f t="shared" si="38"/>
        <v>0</v>
      </c>
      <c r="AO113" s="102">
        <v>0</v>
      </c>
      <c r="AP113" s="102"/>
      <c r="AQ113" s="102"/>
      <c r="AR113" s="102">
        <f t="shared" si="39"/>
        <v>7</v>
      </c>
      <c r="AS113" s="102">
        <v>6.63</v>
      </c>
      <c r="AT113" s="97">
        <v>0.37</v>
      </c>
      <c r="AU113" s="102"/>
      <c r="AV113" s="102">
        <f t="shared" si="40"/>
        <v>0</v>
      </c>
      <c r="AW113" s="102">
        <v>0</v>
      </c>
      <c r="AX113" s="102">
        <v>0</v>
      </c>
      <c r="AY113" s="102"/>
      <c r="AZ113" s="102">
        <f t="shared" si="43"/>
        <v>0</v>
      </c>
      <c r="BA113" s="102">
        <v>0</v>
      </c>
      <c r="BB113" s="102"/>
      <c r="BC113" s="102"/>
      <c r="BD113" s="108"/>
      <c r="BE113" s="108"/>
      <c r="BF113" s="108"/>
      <c r="BG113" s="108"/>
    </row>
    <row r="114" ht="13.5" spans="1:59">
      <c r="A114" s="88" t="s">
        <v>129</v>
      </c>
      <c r="B114" s="97">
        <f t="shared" si="44"/>
        <v>16.5</v>
      </c>
      <c r="C114" s="99">
        <v>8.5</v>
      </c>
      <c r="D114" s="100">
        <v>8</v>
      </c>
      <c r="E114" s="104"/>
      <c r="F114" s="102">
        <f t="shared" si="41"/>
        <v>14</v>
      </c>
      <c r="G114" s="102">
        <v>14</v>
      </c>
      <c r="H114" s="102">
        <v>0</v>
      </c>
      <c r="I114" s="102">
        <v>0</v>
      </c>
      <c r="J114" s="102">
        <f t="shared" si="30"/>
        <v>0</v>
      </c>
      <c r="K114" s="102"/>
      <c r="L114" s="102"/>
      <c r="M114" s="102"/>
      <c r="N114" s="102">
        <f t="shared" si="31"/>
        <v>111.36</v>
      </c>
      <c r="O114" s="102">
        <f t="shared" si="42"/>
        <v>111.36</v>
      </c>
      <c r="P114" s="102">
        <v>55.68</v>
      </c>
      <c r="Q114" s="102">
        <v>55.68</v>
      </c>
      <c r="R114" s="102">
        <v>0</v>
      </c>
      <c r="S114" s="102">
        <v>0</v>
      </c>
      <c r="T114" s="102">
        <f t="shared" si="33"/>
        <v>0</v>
      </c>
      <c r="U114" s="102">
        <v>0</v>
      </c>
      <c r="V114" s="102">
        <v>0</v>
      </c>
      <c r="W114" s="102">
        <v>0</v>
      </c>
      <c r="X114" s="102">
        <f t="shared" si="34"/>
        <v>71.5</v>
      </c>
      <c r="Y114" s="102">
        <v>71.5</v>
      </c>
      <c r="Z114" s="102"/>
      <c r="AA114" s="102"/>
      <c r="AB114" s="102">
        <f t="shared" si="35"/>
        <v>0</v>
      </c>
      <c r="AC114" s="102">
        <v>0</v>
      </c>
      <c r="AD114" s="102"/>
      <c r="AE114" s="102"/>
      <c r="AF114" s="102">
        <f t="shared" si="36"/>
        <v>0</v>
      </c>
      <c r="AG114" s="102">
        <v>0</v>
      </c>
      <c r="AH114" s="102"/>
      <c r="AI114" s="102"/>
      <c r="AJ114" s="102">
        <f t="shared" si="37"/>
        <v>0</v>
      </c>
      <c r="AK114" s="102">
        <v>0</v>
      </c>
      <c r="AL114" s="102"/>
      <c r="AM114" s="102"/>
      <c r="AN114" s="102">
        <f t="shared" si="38"/>
        <v>0</v>
      </c>
      <c r="AO114" s="102">
        <v>0</v>
      </c>
      <c r="AP114" s="102"/>
      <c r="AQ114" s="102"/>
      <c r="AR114" s="102">
        <f t="shared" si="39"/>
        <v>109.49</v>
      </c>
      <c r="AS114" s="102">
        <v>92.88</v>
      </c>
      <c r="AT114" s="97">
        <v>16.61</v>
      </c>
      <c r="AU114" s="102"/>
      <c r="AV114" s="102">
        <f t="shared" si="40"/>
        <v>0</v>
      </c>
      <c r="AW114" s="102">
        <v>0</v>
      </c>
      <c r="AX114" s="102">
        <v>0</v>
      </c>
      <c r="AY114" s="102"/>
      <c r="AZ114" s="102">
        <f t="shared" si="43"/>
        <v>0</v>
      </c>
      <c r="BA114" s="102">
        <v>0</v>
      </c>
      <c r="BB114" s="102"/>
      <c r="BC114" s="102"/>
      <c r="BD114" s="108"/>
      <c r="BE114" s="108"/>
      <c r="BF114" s="108"/>
      <c r="BG114" s="108"/>
    </row>
    <row r="115" ht="13.5" spans="1:59">
      <c r="A115" s="88" t="s">
        <v>130</v>
      </c>
      <c r="B115" s="97">
        <f t="shared" si="44"/>
        <v>19</v>
      </c>
      <c r="C115" s="99">
        <v>11</v>
      </c>
      <c r="D115" s="100">
        <v>8</v>
      </c>
      <c r="E115" s="104"/>
      <c r="F115" s="102">
        <f t="shared" si="41"/>
        <v>0</v>
      </c>
      <c r="G115" s="102">
        <v>0</v>
      </c>
      <c r="H115" s="102">
        <v>0</v>
      </c>
      <c r="I115" s="102">
        <v>0</v>
      </c>
      <c r="J115" s="102">
        <f t="shared" si="30"/>
        <v>0</v>
      </c>
      <c r="K115" s="102"/>
      <c r="L115" s="102"/>
      <c r="M115" s="102"/>
      <c r="N115" s="102">
        <f t="shared" si="31"/>
        <v>31.32</v>
      </c>
      <c r="O115" s="102">
        <f t="shared" si="42"/>
        <v>31.32</v>
      </c>
      <c r="P115" s="102">
        <v>15.66</v>
      </c>
      <c r="Q115" s="102">
        <v>15.66</v>
      </c>
      <c r="R115" s="102">
        <v>0</v>
      </c>
      <c r="S115" s="102">
        <v>0</v>
      </c>
      <c r="T115" s="102">
        <f t="shared" si="33"/>
        <v>0</v>
      </c>
      <c r="U115" s="102">
        <v>0</v>
      </c>
      <c r="V115" s="102">
        <v>0</v>
      </c>
      <c r="W115" s="102">
        <v>0</v>
      </c>
      <c r="X115" s="102">
        <f t="shared" si="34"/>
        <v>23.5</v>
      </c>
      <c r="Y115" s="102">
        <v>23.5</v>
      </c>
      <c r="Z115" s="102"/>
      <c r="AA115" s="102"/>
      <c r="AB115" s="102">
        <f t="shared" si="35"/>
        <v>0</v>
      </c>
      <c r="AC115" s="102">
        <v>0</v>
      </c>
      <c r="AD115" s="102"/>
      <c r="AE115" s="102"/>
      <c r="AF115" s="102">
        <f t="shared" si="36"/>
        <v>0</v>
      </c>
      <c r="AG115" s="102">
        <v>0</v>
      </c>
      <c r="AH115" s="102"/>
      <c r="AI115" s="102"/>
      <c r="AJ115" s="102">
        <f t="shared" si="37"/>
        <v>0</v>
      </c>
      <c r="AK115" s="102">
        <v>0</v>
      </c>
      <c r="AL115" s="102"/>
      <c r="AM115" s="102"/>
      <c r="AN115" s="102">
        <f t="shared" si="38"/>
        <v>0</v>
      </c>
      <c r="AO115" s="102">
        <v>0</v>
      </c>
      <c r="AP115" s="102"/>
      <c r="AQ115" s="102"/>
      <c r="AR115" s="102">
        <f t="shared" si="39"/>
        <v>18.45</v>
      </c>
      <c r="AS115" s="102">
        <v>16.85</v>
      </c>
      <c r="AT115" s="97">
        <v>1.6</v>
      </c>
      <c r="AU115" s="102"/>
      <c r="AV115" s="102">
        <f t="shared" si="40"/>
        <v>0</v>
      </c>
      <c r="AW115" s="102">
        <v>0</v>
      </c>
      <c r="AX115" s="102">
        <v>0</v>
      </c>
      <c r="AY115" s="102"/>
      <c r="AZ115" s="102">
        <f t="shared" si="43"/>
        <v>0</v>
      </c>
      <c r="BA115" s="102">
        <v>0</v>
      </c>
      <c r="BB115" s="102"/>
      <c r="BC115" s="102"/>
      <c r="BD115" s="108"/>
      <c r="BE115" s="108"/>
      <c r="BF115" s="108"/>
      <c r="BG115" s="108"/>
    </row>
    <row r="116" ht="13.5" spans="1:59">
      <c r="A116" s="88" t="s">
        <v>131</v>
      </c>
      <c r="B116" s="97">
        <f t="shared" si="44"/>
        <v>12.5</v>
      </c>
      <c r="C116" s="99">
        <v>4.5</v>
      </c>
      <c r="D116" s="100">
        <v>8</v>
      </c>
      <c r="E116" s="104"/>
      <c r="F116" s="102">
        <f t="shared" si="41"/>
        <v>0</v>
      </c>
      <c r="G116" s="102">
        <v>0</v>
      </c>
      <c r="H116" s="102">
        <v>0</v>
      </c>
      <c r="I116" s="102">
        <v>0</v>
      </c>
      <c r="J116" s="102">
        <f t="shared" si="30"/>
        <v>0</v>
      </c>
      <c r="K116" s="102"/>
      <c r="L116" s="102"/>
      <c r="M116" s="102"/>
      <c r="N116" s="102">
        <f t="shared" si="31"/>
        <v>17.4</v>
      </c>
      <c r="O116" s="102">
        <f t="shared" si="42"/>
        <v>17.4</v>
      </c>
      <c r="P116" s="102">
        <v>8.7</v>
      </c>
      <c r="Q116" s="102">
        <v>8.7</v>
      </c>
      <c r="R116" s="102">
        <v>0</v>
      </c>
      <c r="S116" s="102">
        <v>0</v>
      </c>
      <c r="T116" s="102">
        <f t="shared" si="33"/>
        <v>0</v>
      </c>
      <c r="U116" s="102">
        <v>0</v>
      </c>
      <c r="V116" s="102">
        <v>0</v>
      </c>
      <c r="W116" s="102">
        <v>0</v>
      </c>
      <c r="X116" s="102">
        <f t="shared" si="34"/>
        <v>13.25</v>
      </c>
      <c r="Y116" s="102">
        <v>13.25</v>
      </c>
      <c r="Z116" s="102"/>
      <c r="AA116" s="102"/>
      <c r="AB116" s="102">
        <f t="shared" si="35"/>
        <v>0</v>
      </c>
      <c r="AC116" s="102">
        <v>0</v>
      </c>
      <c r="AD116" s="102"/>
      <c r="AE116" s="102"/>
      <c r="AF116" s="102">
        <f t="shared" si="36"/>
        <v>0</v>
      </c>
      <c r="AG116" s="102">
        <v>0</v>
      </c>
      <c r="AH116" s="102"/>
      <c r="AI116" s="102"/>
      <c r="AJ116" s="102">
        <f t="shared" si="37"/>
        <v>0</v>
      </c>
      <c r="AK116" s="102">
        <v>0</v>
      </c>
      <c r="AL116" s="102"/>
      <c r="AM116" s="102"/>
      <c r="AN116" s="102">
        <f t="shared" si="38"/>
        <v>0</v>
      </c>
      <c r="AO116" s="102">
        <v>0</v>
      </c>
      <c r="AP116" s="102"/>
      <c r="AQ116" s="102"/>
      <c r="AR116" s="102">
        <f t="shared" si="39"/>
        <v>8.67</v>
      </c>
      <c r="AS116" s="102">
        <v>8.64</v>
      </c>
      <c r="AT116" s="97">
        <v>0.03</v>
      </c>
      <c r="AU116" s="102"/>
      <c r="AV116" s="102">
        <f t="shared" si="40"/>
        <v>0</v>
      </c>
      <c r="AW116" s="102">
        <v>0</v>
      </c>
      <c r="AX116" s="102">
        <v>0</v>
      </c>
      <c r="AY116" s="102"/>
      <c r="AZ116" s="102">
        <f t="shared" si="43"/>
        <v>0</v>
      </c>
      <c r="BA116" s="102">
        <v>0</v>
      </c>
      <c r="BB116" s="102"/>
      <c r="BC116" s="102"/>
      <c r="BD116" s="108"/>
      <c r="BE116" s="108"/>
      <c r="BF116" s="108"/>
      <c r="BG116" s="108"/>
    </row>
    <row r="117" ht="13.5" spans="1:59">
      <c r="A117" s="88" t="s">
        <v>132</v>
      </c>
      <c r="B117" s="97">
        <f t="shared" si="44"/>
        <v>12.5</v>
      </c>
      <c r="C117" s="99">
        <v>4.5</v>
      </c>
      <c r="D117" s="100">
        <v>8</v>
      </c>
      <c r="E117" s="104"/>
      <c r="F117" s="102">
        <f t="shared" si="41"/>
        <v>0</v>
      </c>
      <c r="G117" s="102">
        <v>0</v>
      </c>
      <c r="H117" s="102">
        <v>0</v>
      </c>
      <c r="I117" s="102">
        <v>0</v>
      </c>
      <c r="J117" s="102">
        <f t="shared" si="30"/>
        <v>0</v>
      </c>
      <c r="K117" s="102"/>
      <c r="L117" s="102"/>
      <c r="M117" s="102"/>
      <c r="N117" s="102">
        <f t="shared" si="31"/>
        <v>17.4</v>
      </c>
      <c r="O117" s="102">
        <f t="shared" si="42"/>
        <v>17.4</v>
      </c>
      <c r="P117" s="102">
        <v>8.7</v>
      </c>
      <c r="Q117" s="102">
        <v>8.7</v>
      </c>
      <c r="R117" s="102">
        <v>0</v>
      </c>
      <c r="S117" s="102">
        <v>0</v>
      </c>
      <c r="T117" s="102">
        <f t="shared" si="33"/>
        <v>0</v>
      </c>
      <c r="U117" s="102">
        <v>0</v>
      </c>
      <c r="V117" s="102">
        <v>0</v>
      </c>
      <c r="W117" s="102">
        <v>0</v>
      </c>
      <c r="X117" s="102">
        <f t="shared" si="34"/>
        <v>16.88</v>
      </c>
      <c r="Y117" s="102">
        <v>16.88</v>
      </c>
      <c r="Z117" s="102"/>
      <c r="AA117" s="102"/>
      <c r="AB117" s="102">
        <f t="shared" si="35"/>
        <v>0</v>
      </c>
      <c r="AC117" s="102">
        <v>0</v>
      </c>
      <c r="AD117" s="102"/>
      <c r="AE117" s="102"/>
      <c r="AF117" s="102">
        <f t="shared" si="36"/>
        <v>0</v>
      </c>
      <c r="AG117" s="102">
        <v>0</v>
      </c>
      <c r="AH117" s="102"/>
      <c r="AI117" s="102"/>
      <c r="AJ117" s="102">
        <f t="shared" si="37"/>
        <v>0</v>
      </c>
      <c r="AK117" s="102">
        <v>0</v>
      </c>
      <c r="AL117" s="102"/>
      <c r="AM117" s="102"/>
      <c r="AN117" s="102">
        <f t="shared" si="38"/>
        <v>0</v>
      </c>
      <c r="AO117" s="102">
        <v>0</v>
      </c>
      <c r="AP117" s="102"/>
      <c r="AQ117" s="102"/>
      <c r="AR117" s="102">
        <f t="shared" si="39"/>
        <v>11.39</v>
      </c>
      <c r="AS117" s="102">
        <v>10.8</v>
      </c>
      <c r="AT117" s="97">
        <v>0.59</v>
      </c>
      <c r="AU117" s="102"/>
      <c r="AV117" s="102">
        <f t="shared" si="40"/>
        <v>0</v>
      </c>
      <c r="AW117" s="102">
        <v>0</v>
      </c>
      <c r="AX117" s="102">
        <v>0</v>
      </c>
      <c r="AY117" s="102"/>
      <c r="AZ117" s="102">
        <f t="shared" si="43"/>
        <v>0</v>
      </c>
      <c r="BA117" s="102">
        <v>0</v>
      </c>
      <c r="BB117" s="102"/>
      <c r="BC117" s="102"/>
      <c r="BD117" s="108"/>
      <c r="BE117" s="108"/>
      <c r="BF117" s="108"/>
      <c r="BG117" s="108"/>
    </row>
    <row r="118" ht="13.5" spans="1:59">
      <c r="A118" s="88" t="s">
        <v>133</v>
      </c>
      <c r="B118" s="97">
        <f t="shared" si="44"/>
        <v>17.5</v>
      </c>
      <c r="C118" s="99">
        <v>9.5</v>
      </c>
      <c r="D118" s="100">
        <v>8</v>
      </c>
      <c r="E118" s="104"/>
      <c r="F118" s="102">
        <f t="shared" si="41"/>
        <v>0</v>
      </c>
      <c r="G118" s="102">
        <v>0</v>
      </c>
      <c r="H118" s="102">
        <v>0</v>
      </c>
      <c r="I118" s="102">
        <v>0</v>
      </c>
      <c r="J118" s="102">
        <f t="shared" si="30"/>
        <v>0</v>
      </c>
      <c r="K118" s="102"/>
      <c r="L118" s="102"/>
      <c r="M118" s="102"/>
      <c r="N118" s="102">
        <f t="shared" si="31"/>
        <v>107.88</v>
      </c>
      <c r="O118" s="102">
        <f t="shared" si="42"/>
        <v>107.88</v>
      </c>
      <c r="P118" s="102">
        <v>53.94</v>
      </c>
      <c r="Q118" s="102">
        <v>53.94</v>
      </c>
      <c r="R118" s="102">
        <v>0</v>
      </c>
      <c r="S118" s="102">
        <v>0</v>
      </c>
      <c r="T118" s="102">
        <f t="shared" si="33"/>
        <v>0</v>
      </c>
      <c r="U118" s="102">
        <v>0</v>
      </c>
      <c r="V118" s="102">
        <v>0</v>
      </c>
      <c r="W118" s="102">
        <v>0</v>
      </c>
      <c r="X118" s="102">
        <f t="shared" si="34"/>
        <v>34.5</v>
      </c>
      <c r="Y118" s="102">
        <v>34.5</v>
      </c>
      <c r="Z118" s="102"/>
      <c r="AA118" s="102"/>
      <c r="AB118" s="102">
        <f t="shared" si="35"/>
        <v>0</v>
      </c>
      <c r="AC118" s="102">
        <v>0</v>
      </c>
      <c r="AD118" s="102"/>
      <c r="AE118" s="102"/>
      <c r="AF118" s="102">
        <f t="shared" si="36"/>
        <v>0</v>
      </c>
      <c r="AG118" s="102">
        <v>0</v>
      </c>
      <c r="AH118" s="102"/>
      <c r="AI118" s="102"/>
      <c r="AJ118" s="102">
        <f t="shared" si="37"/>
        <v>0</v>
      </c>
      <c r="AK118" s="102">
        <v>0</v>
      </c>
      <c r="AL118" s="102"/>
      <c r="AM118" s="102"/>
      <c r="AN118" s="102">
        <f t="shared" si="38"/>
        <v>0</v>
      </c>
      <c r="AO118" s="102">
        <v>0</v>
      </c>
      <c r="AP118" s="102"/>
      <c r="AQ118" s="102"/>
      <c r="AR118" s="102">
        <f t="shared" si="39"/>
        <v>45.53</v>
      </c>
      <c r="AS118" s="102">
        <v>80.37</v>
      </c>
      <c r="AT118" s="97">
        <v>-34.84</v>
      </c>
      <c r="AU118" s="102"/>
      <c r="AV118" s="102">
        <f t="shared" si="40"/>
        <v>0</v>
      </c>
      <c r="AW118" s="102">
        <v>0</v>
      </c>
      <c r="AX118" s="102">
        <v>0</v>
      </c>
      <c r="AY118" s="102"/>
      <c r="AZ118" s="102">
        <f t="shared" si="43"/>
        <v>0</v>
      </c>
      <c r="BA118" s="102">
        <v>0</v>
      </c>
      <c r="BB118" s="102"/>
      <c r="BC118" s="102"/>
      <c r="BD118" s="108"/>
      <c r="BE118" s="108"/>
      <c r="BF118" s="108"/>
      <c r="BG118" s="108"/>
    </row>
    <row r="119" ht="13.5" spans="1:59">
      <c r="A119" s="88" t="s">
        <v>134</v>
      </c>
      <c r="B119" s="97">
        <f t="shared" si="44"/>
        <v>18.5</v>
      </c>
      <c r="C119" s="99">
        <v>10.5</v>
      </c>
      <c r="D119" s="100">
        <v>8</v>
      </c>
      <c r="E119" s="104"/>
      <c r="F119" s="102">
        <f t="shared" si="41"/>
        <v>0</v>
      </c>
      <c r="G119" s="102">
        <v>0</v>
      </c>
      <c r="H119" s="102">
        <v>0</v>
      </c>
      <c r="I119" s="102">
        <v>0</v>
      </c>
      <c r="J119" s="102">
        <f t="shared" si="30"/>
        <v>0</v>
      </c>
      <c r="K119" s="102"/>
      <c r="L119" s="102"/>
      <c r="M119" s="102"/>
      <c r="N119" s="102">
        <f t="shared" si="31"/>
        <v>55.68</v>
      </c>
      <c r="O119" s="102">
        <f t="shared" si="42"/>
        <v>55.68</v>
      </c>
      <c r="P119" s="102">
        <v>27.84</v>
      </c>
      <c r="Q119" s="102">
        <v>27.84</v>
      </c>
      <c r="R119" s="102">
        <v>0</v>
      </c>
      <c r="S119" s="102">
        <v>0</v>
      </c>
      <c r="T119" s="102">
        <f t="shared" si="33"/>
        <v>0</v>
      </c>
      <c r="U119" s="102">
        <v>0</v>
      </c>
      <c r="V119" s="102">
        <v>0</v>
      </c>
      <c r="W119" s="102">
        <v>0</v>
      </c>
      <c r="X119" s="102">
        <f t="shared" si="34"/>
        <v>30</v>
      </c>
      <c r="Y119" s="102">
        <v>30</v>
      </c>
      <c r="Z119" s="102"/>
      <c r="AA119" s="102"/>
      <c r="AB119" s="102">
        <f t="shared" si="35"/>
        <v>0</v>
      </c>
      <c r="AC119" s="102">
        <v>0</v>
      </c>
      <c r="AD119" s="102"/>
      <c r="AE119" s="102"/>
      <c r="AF119" s="102">
        <f t="shared" si="36"/>
        <v>0</v>
      </c>
      <c r="AG119" s="102">
        <v>0</v>
      </c>
      <c r="AH119" s="102"/>
      <c r="AI119" s="102"/>
      <c r="AJ119" s="102">
        <f t="shared" si="37"/>
        <v>0</v>
      </c>
      <c r="AK119" s="102">
        <v>0</v>
      </c>
      <c r="AL119" s="102"/>
      <c r="AM119" s="102"/>
      <c r="AN119" s="102">
        <f t="shared" si="38"/>
        <v>0</v>
      </c>
      <c r="AO119" s="102">
        <v>0</v>
      </c>
      <c r="AP119" s="102"/>
      <c r="AQ119" s="102"/>
      <c r="AR119" s="102">
        <f t="shared" si="39"/>
        <v>30.63</v>
      </c>
      <c r="AS119" s="102">
        <v>30.02</v>
      </c>
      <c r="AT119" s="97">
        <v>0.61</v>
      </c>
      <c r="AU119" s="102"/>
      <c r="AV119" s="102">
        <f t="shared" si="40"/>
        <v>0</v>
      </c>
      <c r="AW119" s="102">
        <v>0</v>
      </c>
      <c r="AX119" s="102">
        <v>0</v>
      </c>
      <c r="AY119" s="102"/>
      <c r="AZ119" s="102">
        <f t="shared" si="43"/>
        <v>0</v>
      </c>
      <c r="BA119" s="102">
        <v>0</v>
      </c>
      <c r="BB119" s="102"/>
      <c r="BC119" s="102"/>
      <c r="BD119" s="108"/>
      <c r="BE119" s="108"/>
      <c r="BF119" s="108"/>
      <c r="BG119" s="108"/>
    </row>
  </sheetData>
  <autoFilter ref="A5:BG119">
    <extLst/>
  </autoFilter>
  <mergeCells count="16">
    <mergeCell ref="A2:E2"/>
    <mergeCell ref="B4:E4"/>
    <mergeCell ref="F4:I4"/>
    <mergeCell ref="J4:M4"/>
    <mergeCell ref="N4:S4"/>
    <mergeCell ref="T4:W4"/>
    <mergeCell ref="X4:AA4"/>
    <mergeCell ref="AB4:AE4"/>
    <mergeCell ref="AF4:AI4"/>
    <mergeCell ref="AJ4:AM4"/>
    <mergeCell ref="AN4:AQ4"/>
    <mergeCell ref="AR4:AU4"/>
    <mergeCell ref="AV4:AY4"/>
    <mergeCell ref="AZ4:BC4"/>
    <mergeCell ref="BD4:BG4"/>
    <mergeCell ref="A4:A5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M119"/>
  <sheetViews>
    <sheetView workbookViewId="0">
      <pane xSplit="1" ySplit="5" topLeftCell="AW87" activePane="bottomRight" state="frozen"/>
      <selection/>
      <selection pane="topRight"/>
      <selection pane="bottomLeft"/>
      <selection pane="bottomRight" activeCell="BL26" sqref="BL26:BL119"/>
    </sheetView>
  </sheetViews>
  <sheetFormatPr defaultColWidth="8.75833333333333" defaultRowHeight="14.25"/>
  <cols>
    <col min="1" max="1" width="34.875" style="68" customWidth="true"/>
    <col min="2" max="5" width="14.125" style="90" customWidth="true"/>
    <col min="6" max="6" width="12.5" style="91" customWidth="true"/>
    <col min="7" max="7" width="10.875" style="91" customWidth="true"/>
    <col min="8" max="8" width="14" style="91"/>
    <col min="9" max="9" width="13.2583333333333" style="91" customWidth="true"/>
    <col min="10" max="12" width="8.75833333333333" style="92"/>
    <col min="13" max="13" width="11.125" style="92" customWidth="true"/>
    <col min="14" max="15" width="9.625" style="92"/>
    <col min="16" max="16" width="9.5" style="92" customWidth="true"/>
    <col min="17" max="17" width="10.375" style="92" customWidth="true"/>
    <col min="18" max="27" width="8.75833333333333" style="92"/>
    <col min="28" max="29" width="9.625" style="92"/>
    <col min="30" max="43" width="8.75833333333333" style="92"/>
    <col min="44" max="44" width="10.5" style="92"/>
    <col min="45" max="45" width="8.75833333333333" style="92"/>
    <col min="46" max="46" width="9.5" style="92"/>
    <col min="47" max="55" width="8.75833333333333" style="92"/>
    <col min="56" max="56" width="10.5"/>
    <col min="60" max="60" width="12.125" customWidth="true"/>
    <col min="61" max="61" width="9.5"/>
    <col min="64" max="64" width="12.875"/>
    <col min="65" max="65" width="14"/>
  </cols>
  <sheetData>
    <row r="1" ht="13.5" spans="1:5">
      <c r="A1" s="69" t="s">
        <v>0</v>
      </c>
      <c r="B1" s="93"/>
      <c r="C1" s="93"/>
      <c r="D1" s="93"/>
      <c r="E1" s="93"/>
    </row>
    <row r="2" ht="18.75" spans="1:56">
      <c r="A2" s="70" t="s">
        <v>1</v>
      </c>
      <c r="B2" s="94"/>
      <c r="C2" s="94"/>
      <c r="D2" s="94"/>
      <c r="E2" s="94"/>
      <c r="BD2">
        <f>B6+F6+J6+P6+T6+X6+AB6+AF6+AJ6+AN6+AR6+AV6+AZ6+BD6</f>
        <v>34548.56</v>
      </c>
    </row>
    <row r="3" spans="1:1">
      <c r="A3" s="71"/>
    </row>
    <row r="4" ht="13.5" spans="1:63">
      <c r="A4" s="72" t="s">
        <v>2</v>
      </c>
      <c r="B4" s="95" t="s">
        <v>3</v>
      </c>
      <c r="C4" s="96"/>
      <c r="D4" s="96"/>
      <c r="E4" s="101"/>
      <c r="F4" s="95" t="s">
        <v>4</v>
      </c>
      <c r="G4" s="96"/>
      <c r="H4" s="96"/>
      <c r="I4" s="101"/>
      <c r="J4" s="95" t="s">
        <v>5</v>
      </c>
      <c r="K4" s="96"/>
      <c r="L4" s="96"/>
      <c r="M4" s="101"/>
      <c r="N4" s="95" t="s">
        <v>6</v>
      </c>
      <c r="O4" s="96"/>
      <c r="P4" s="96"/>
      <c r="Q4" s="96"/>
      <c r="R4" s="96"/>
      <c r="S4" s="101"/>
      <c r="T4" s="106" t="s">
        <v>7</v>
      </c>
      <c r="U4" s="107"/>
      <c r="V4" s="107"/>
      <c r="W4" s="107"/>
      <c r="X4" s="95" t="s">
        <v>8</v>
      </c>
      <c r="Y4" s="96"/>
      <c r="Z4" s="96"/>
      <c r="AA4" s="101"/>
      <c r="AB4" s="95" t="s">
        <v>9</v>
      </c>
      <c r="AC4" s="96"/>
      <c r="AD4" s="96"/>
      <c r="AE4" s="101"/>
      <c r="AF4" s="95" t="s">
        <v>10</v>
      </c>
      <c r="AG4" s="96"/>
      <c r="AH4" s="96"/>
      <c r="AI4" s="101"/>
      <c r="AJ4" s="95" t="s">
        <v>11</v>
      </c>
      <c r="AK4" s="96"/>
      <c r="AL4" s="96"/>
      <c r="AM4" s="101"/>
      <c r="AN4" s="95" t="s">
        <v>12</v>
      </c>
      <c r="AO4" s="96"/>
      <c r="AP4" s="96"/>
      <c r="AQ4" s="101"/>
      <c r="AR4" s="95" t="s">
        <v>13</v>
      </c>
      <c r="AS4" s="96"/>
      <c r="AT4" s="96"/>
      <c r="AU4" s="101"/>
      <c r="AV4" s="95" t="s">
        <v>14</v>
      </c>
      <c r="AW4" s="96"/>
      <c r="AX4" s="96"/>
      <c r="AY4" s="101"/>
      <c r="AZ4" s="95" t="s">
        <v>135</v>
      </c>
      <c r="BA4" s="96"/>
      <c r="BB4" s="96"/>
      <c r="BC4" s="101"/>
      <c r="BD4" s="95" t="s">
        <v>136</v>
      </c>
      <c r="BE4" s="96"/>
      <c r="BF4" s="96"/>
      <c r="BG4" s="101"/>
      <c r="BH4" s="75" t="s">
        <v>138</v>
      </c>
      <c r="BI4" s="85"/>
      <c r="BJ4" s="85"/>
      <c r="BK4" s="85"/>
    </row>
    <row r="5" ht="26.1" customHeight="true" spans="1:63">
      <c r="A5" s="76"/>
      <c r="B5" s="86" t="s">
        <v>16</v>
      </c>
      <c r="C5" s="86" t="s">
        <v>17</v>
      </c>
      <c r="D5" s="87" t="s">
        <v>18</v>
      </c>
      <c r="E5" s="87" t="s">
        <v>19</v>
      </c>
      <c r="F5" s="86" t="s">
        <v>16</v>
      </c>
      <c r="G5" s="86" t="s">
        <v>17</v>
      </c>
      <c r="H5" s="87" t="s">
        <v>18</v>
      </c>
      <c r="I5" s="87" t="s">
        <v>19</v>
      </c>
      <c r="J5" s="86" t="s">
        <v>16</v>
      </c>
      <c r="K5" s="86" t="s">
        <v>17</v>
      </c>
      <c r="L5" s="87" t="s">
        <v>18</v>
      </c>
      <c r="M5" s="87" t="s">
        <v>19</v>
      </c>
      <c r="N5" s="86" t="s">
        <v>16</v>
      </c>
      <c r="O5" s="86" t="s">
        <v>17</v>
      </c>
      <c r="P5" s="105" t="s">
        <v>20</v>
      </c>
      <c r="Q5" s="105" t="s">
        <v>21</v>
      </c>
      <c r="R5" s="87" t="s">
        <v>18</v>
      </c>
      <c r="S5" s="87" t="s">
        <v>19</v>
      </c>
      <c r="T5" s="86" t="s">
        <v>16</v>
      </c>
      <c r="U5" s="86" t="s">
        <v>17</v>
      </c>
      <c r="V5" s="87" t="s">
        <v>18</v>
      </c>
      <c r="W5" s="87" t="s">
        <v>19</v>
      </c>
      <c r="X5" s="86" t="s">
        <v>16</v>
      </c>
      <c r="Y5" s="86" t="s">
        <v>17</v>
      </c>
      <c r="Z5" s="87" t="s">
        <v>18</v>
      </c>
      <c r="AA5" s="87" t="s">
        <v>19</v>
      </c>
      <c r="AB5" s="86" t="s">
        <v>16</v>
      </c>
      <c r="AC5" s="86" t="s">
        <v>17</v>
      </c>
      <c r="AD5" s="87" t="s">
        <v>18</v>
      </c>
      <c r="AE5" s="87" t="s">
        <v>19</v>
      </c>
      <c r="AF5" s="86" t="s">
        <v>16</v>
      </c>
      <c r="AG5" s="86" t="s">
        <v>17</v>
      </c>
      <c r="AH5" s="87" t="s">
        <v>18</v>
      </c>
      <c r="AI5" s="87" t="s">
        <v>19</v>
      </c>
      <c r="AJ5" s="86" t="s">
        <v>16</v>
      </c>
      <c r="AK5" s="86" t="s">
        <v>17</v>
      </c>
      <c r="AL5" s="87" t="s">
        <v>18</v>
      </c>
      <c r="AM5" s="87" t="s">
        <v>19</v>
      </c>
      <c r="AN5" s="86" t="s">
        <v>16</v>
      </c>
      <c r="AO5" s="86" t="s">
        <v>17</v>
      </c>
      <c r="AP5" s="87" t="s">
        <v>18</v>
      </c>
      <c r="AQ5" s="87" t="s">
        <v>19</v>
      </c>
      <c r="AR5" s="86" t="s">
        <v>16</v>
      </c>
      <c r="AS5" s="86" t="s">
        <v>17</v>
      </c>
      <c r="AT5" s="87" t="s">
        <v>18</v>
      </c>
      <c r="AU5" s="87" t="s">
        <v>19</v>
      </c>
      <c r="AV5" s="86" t="s">
        <v>16</v>
      </c>
      <c r="AW5" s="86" t="s">
        <v>17</v>
      </c>
      <c r="AX5" s="87" t="s">
        <v>18</v>
      </c>
      <c r="AY5" s="87" t="s">
        <v>19</v>
      </c>
      <c r="AZ5" s="86" t="s">
        <v>16</v>
      </c>
      <c r="BA5" s="86" t="s">
        <v>17</v>
      </c>
      <c r="BB5" s="87" t="s">
        <v>18</v>
      </c>
      <c r="BC5" s="87" t="s">
        <v>19</v>
      </c>
      <c r="BD5" s="86" t="s">
        <v>16</v>
      </c>
      <c r="BE5" s="86" t="s">
        <v>17</v>
      </c>
      <c r="BF5" s="87" t="s">
        <v>18</v>
      </c>
      <c r="BG5" s="87" t="s">
        <v>19</v>
      </c>
      <c r="BH5" s="77" t="s">
        <v>16</v>
      </c>
      <c r="BI5" s="86" t="s">
        <v>17</v>
      </c>
      <c r="BJ5" s="87" t="s">
        <v>18</v>
      </c>
      <c r="BK5" s="87" t="s">
        <v>19</v>
      </c>
    </row>
    <row r="6" ht="13.5" spans="1:63">
      <c r="A6" s="78" t="s">
        <v>15</v>
      </c>
      <c r="B6" s="97">
        <f t="shared" ref="B6:AS6" si="0">B7+B25+B47</f>
        <v>8241</v>
      </c>
      <c r="C6" s="97">
        <f t="shared" si="0"/>
        <v>7417</v>
      </c>
      <c r="D6" s="97">
        <f t="shared" si="0"/>
        <v>824</v>
      </c>
      <c r="E6" s="97">
        <f t="shared" si="0"/>
        <v>0</v>
      </c>
      <c r="F6" s="97">
        <f t="shared" si="0"/>
        <v>4649</v>
      </c>
      <c r="G6" s="97">
        <f t="shared" si="0"/>
        <v>4649</v>
      </c>
      <c r="H6" s="97">
        <f t="shared" si="0"/>
        <v>-1.77635683940025e-15</v>
      </c>
      <c r="I6" s="97">
        <f t="shared" si="0"/>
        <v>0</v>
      </c>
      <c r="J6" s="97">
        <f t="shared" si="0"/>
        <v>101.4</v>
      </c>
      <c r="K6" s="97">
        <f t="shared" si="0"/>
        <v>0</v>
      </c>
      <c r="L6" s="97">
        <f t="shared" si="0"/>
        <v>101.4</v>
      </c>
      <c r="M6" s="97">
        <f t="shared" si="0"/>
        <v>0</v>
      </c>
      <c r="N6" s="97">
        <f t="shared" si="0"/>
        <v>6985</v>
      </c>
      <c r="O6" s="97">
        <f t="shared" si="0"/>
        <v>6985</v>
      </c>
      <c r="P6" s="97">
        <f t="shared" si="0"/>
        <v>3505</v>
      </c>
      <c r="Q6" s="97">
        <f t="shared" si="0"/>
        <v>3480</v>
      </c>
      <c r="R6" s="97">
        <f t="shared" si="0"/>
        <v>0</v>
      </c>
      <c r="S6" s="97">
        <f t="shared" si="0"/>
        <v>0</v>
      </c>
      <c r="T6" s="97">
        <f t="shared" si="0"/>
        <v>3500</v>
      </c>
      <c r="U6" s="97">
        <f t="shared" si="0"/>
        <v>3500</v>
      </c>
      <c r="V6" s="97">
        <f t="shared" si="0"/>
        <v>0</v>
      </c>
      <c r="W6" s="97">
        <f t="shared" si="0"/>
        <v>0</v>
      </c>
      <c r="X6" s="97">
        <f t="shared" si="0"/>
        <v>5000</v>
      </c>
      <c r="Y6" s="97">
        <f t="shared" si="0"/>
        <v>5000</v>
      </c>
      <c r="Z6" s="97">
        <f t="shared" si="0"/>
        <v>0</v>
      </c>
      <c r="AA6" s="97">
        <f t="shared" si="0"/>
        <v>0</v>
      </c>
      <c r="AB6" s="97">
        <f t="shared" si="0"/>
        <v>1904.79</v>
      </c>
      <c r="AC6" s="97">
        <f t="shared" si="0"/>
        <v>1904.79</v>
      </c>
      <c r="AD6" s="97">
        <f t="shared" si="0"/>
        <v>0</v>
      </c>
      <c r="AE6" s="97">
        <f t="shared" si="0"/>
        <v>0</v>
      </c>
      <c r="AF6" s="97">
        <f t="shared" si="0"/>
        <v>50</v>
      </c>
      <c r="AG6" s="97">
        <f t="shared" si="0"/>
        <v>50</v>
      </c>
      <c r="AH6" s="97">
        <f t="shared" si="0"/>
        <v>0</v>
      </c>
      <c r="AI6" s="97">
        <f t="shared" si="0"/>
        <v>0</v>
      </c>
      <c r="AJ6" s="97">
        <f t="shared" si="0"/>
        <v>130</v>
      </c>
      <c r="AK6" s="97">
        <f t="shared" si="0"/>
        <v>130</v>
      </c>
      <c r="AL6" s="97">
        <f t="shared" si="0"/>
        <v>0</v>
      </c>
      <c r="AM6" s="97">
        <f t="shared" si="0"/>
        <v>0</v>
      </c>
      <c r="AN6" s="97">
        <f t="shared" si="0"/>
        <v>300</v>
      </c>
      <c r="AO6" s="97">
        <f t="shared" si="0"/>
        <v>300</v>
      </c>
      <c r="AP6" s="97">
        <f t="shared" si="0"/>
        <v>0</v>
      </c>
      <c r="AQ6" s="97">
        <f t="shared" si="0"/>
        <v>0</v>
      </c>
      <c r="AR6" s="97">
        <f t="shared" si="0"/>
        <v>5433.2</v>
      </c>
      <c r="AS6" s="97">
        <f t="shared" si="0"/>
        <v>4927.35</v>
      </c>
      <c r="AT6" s="97">
        <v>505.85</v>
      </c>
      <c r="AU6" s="97">
        <f t="shared" ref="AU6:BK6" si="1">AU7+AU25+AU47</f>
        <v>0</v>
      </c>
      <c r="AV6" s="97">
        <f t="shared" si="1"/>
        <v>1284.17</v>
      </c>
      <c r="AW6" s="97">
        <f t="shared" si="1"/>
        <v>1663.65</v>
      </c>
      <c r="AX6" s="97">
        <f t="shared" si="1"/>
        <v>-379.48</v>
      </c>
      <c r="AY6" s="97">
        <f t="shared" si="1"/>
        <v>0</v>
      </c>
      <c r="AZ6" s="97">
        <f t="shared" si="1"/>
        <v>405</v>
      </c>
      <c r="BA6" s="97">
        <f t="shared" si="1"/>
        <v>405</v>
      </c>
      <c r="BB6" s="97">
        <f t="shared" si="1"/>
        <v>0</v>
      </c>
      <c r="BC6" s="97">
        <f t="shared" si="1"/>
        <v>0</v>
      </c>
      <c r="BD6" s="97">
        <f t="shared" si="1"/>
        <v>45</v>
      </c>
      <c r="BE6" s="97">
        <f t="shared" si="1"/>
        <v>0</v>
      </c>
      <c r="BF6" s="97">
        <f t="shared" si="1"/>
        <v>45</v>
      </c>
      <c r="BG6" s="97">
        <f t="shared" si="1"/>
        <v>0</v>
      </c>
      <c r="BH6" s="109">
        <f t="shared" si="1"/>
        <v>25771.64</v>
      </c>
      <c r="BI6" s="109">
        <f t="shared" si="1"/>
        <v>20798.21</v>
      </c>
      <c r="BJ6" s="109">
        <f t="shared" si="1"/>
        <v>4973.43</v>
      </c>
      <c r="BK6" s="109">
        <f t="shared" si="1"/>
        <v>0</v>
      </c>
    </row>
    <row r="7" ht="13.5" spans="1:63">
      <c r="A7" s="78" t="s">
        <v>22</v>
      </c>
      <c r="B7" s="97">
        <f t="shared" ref="B7:BK7" si="2">SUM(B8:B24)</f>
        <v>132</v>
      </c>
      <c r="C7" s="97">
        <f t="shared" si="2"/>
        <v>132</v>
      </c>
      <c r="D7" s="97">
        <f t="shared" si="2"/>
        <v>0</v>
      </c>
      <c r="E7" s="97">
        <f t="shared" si="2"/>
        <v>0</v>
      </c>
      <c r="F7" s="97">
        <f t="shared" si="2"/>
        <v>757.25</v>
      </c>
      <c r="G7" s="97">
        <f t="shared" si="2"/>
        <v>757.25</v>
      </c>
      <c r="H7" s="97">
        <f t="shared" si="2"/>
        <v>0</v>
      </c>
      <c r="I7" s="97">
        <f t="shared" si="2"/>
        <v>0</v>
      </c>
      <c r="J7" s="97">
        <f t="shared" si="2"/>
        <v>101.4</v>
      </c>
      <c r="K7" s="97">
        <f t="shared" si="2"/>
        <v>0</v>
      </c>
      <c r="L7" s="97">
        <f t="shared" si="2"/>
        <v>101.4</v>
      </c>
      <c r="M7" s="97">
        <f t="shared" si="2"/>
        <v>0</v>
      </c>
      <c r="N7" s="97">
        <f t="shared" si="2"/>
        <v>25</v>
      </c>
      <c r="O7" s="97">
        <f t="shared" si="2"/>
        <v>25</v>
      </c>
      <c r="P7" s="97">
        <f t="shared" si="2"/>
        <v>25</v>
      </c>
      <c r="Q7" s="97">
        <f t="shared" si="2"/>
        <v>0</v>
      </c>
      <c r="R7" s="97">
        <f t="shared" si="2"/>
        <v>0</v>
      </c>
      <c r="S7" s="97">
        <f t="shared" si="2"/>
        <v>0</v>
      </c>
      <c r="T7" s="97">
        <f t="shared" si="2"/>
        <v>2285</v>
      </c>
      <c r="U7" s="97">
        <f t="shared" si="2"/>
        <v>2300</v>
      </c>
      <c r="V7" s="97">
        <f t="shared" si="2"/>
        <v>-15</v>
      </c>
      <c r="W7" s="97">
        <f t="shared" si="2"/>
        <v>-15</v>
      </c>
      <c r="X7" s="97">
        <f t="shared" si="2"/>
        <v>0</v>
      </c>
      <c r="Y7" s="97">
        <f t="shared" si="2"/>
        <v>0</v>
      </c>
      <c r="Z7" s="97">
        <f t="shared" si="2"/>
        <v>0</v>
      </c>
      <c r="AA7" s="97">
        <f t="shared" si="2"/>
        <v>0</v>
      </c>
      <c r="AB7" s="97">
        <f t="shared" si="2"/>
        <v>1904.79</v>
      </c>
      <c r="AC7" s="97">
        <f t="shared" si="2"/>
        <v>1904.79</v>
      </c>
      <c r="AD7" s="97">
        <f t="shared" si="2"/>
        <v>0</v>
      </c>
      <c r="AE7" s="97">
        <f t="shared" si="2"/>
        <v>0</v>
      </c>
      <c r="AF7" s="97">
        <f t="shared" si="2"/>
        <v>50</v>
      </c>
      <c r="AG7" s="97">
        <f t="shared" si="2"/>
        <v>50</v>
      </c>
      <c r="AH7" s="97">
        <f t="shared" si="2"/>
        <v>0</v>
      </c>
      <c r="AI7" s="97">
        <f t="shared" si="2"/>
        <v>0</v>
      </c>
      <c r="AJ7" s="97">
        <f t="shared" si="2"/>
        <v>130</v>
      </c>
      <c r="AK7" s="97">
        <f t="shared" si="2"/>
        <v>130</v>
      </c>
      <c r="AL7" s="97">
        <f t="shared" si="2"/>
        <v>0</v>
      </c>
      <c r="AM7" s="97">
        <f t="shared" si="2"/>
        <v>0</v>
      </c>
      <c r="AN7" s="97">
        <f t="shared" si="2"/>
        <v>300</v>
      </c>
      <c r="AO7" s="97">
        <f t="shared" si="2"/>
        <v>300</v>
      </c>
      <c r="AP7" s="97">
        <f t="shared" si="2"/>
        <v>0</v>
      </c>
      <c r="AQ7" s="97">
        <f t="shared" si="2"/>
        <v>0</v>
      </c>
      <c r="AR7" s="97">
        <f t="shared" si="2"/>
        <v>0</v>
      </c>
      <c r="AS7" s="97">
        <f t="shared" si="2"/>
        <v>0</v>
      </c>
      <c r="AT7" s="97">
        <f t="shared" si="2"/>
        <v>0</v>
      </c>
      <c r="AU7" s="97">
        <f t="shared" si="2"/>
        <v>0</v>
      </c>
      <c r="AV7" s="97">
        <f t="shared" si="2"/>
        <v>86.62</v>
      </c>
      <c r="AW7" s="97">
        <f t="shared" si="2"/>
        <v>122.44</v>
      </c>
      <c r="AX7" s="97">
        <f t="shared" si="2"/>
        <v>-35.82</v>
      </c>
      <c r="AY7" s="97">
        <f t="shared" si="2"/>
        <v>0</v>
      </c>
      <c r="AZ7" s="97">
        <f t="shared" si="2"/>
        <v>405</v>
      </c>
      <c r="BA7" s="97">
        <f t="shared" si="2"/>
        <v>405</v>
      </c>
      <c r="BB7" s="97">
        <f t="shared" si="2"/>
        <v>0</v>
      </c>
      <c r="BC7" s="97">
        <f t="shared" si="2"/>
        <v>0</v>
      </c>
      <c r="BD7" s="97">
        <f t="shared" si="2"/>
        <v>45</v>
      </c>
      <c r="BE7" s="97">
        <f t="shared" si="2"/>
        <v>0</v>
      </c>
      <c r="BF7" s="97">
        <f t="shared" si="2"/>
        <v>45</v>
      </c>
      <c r="BG7" s="97">
        <f t="shared" si="2"/>
        <v>0</v>
      </c>
      <c r="BH7" s="110">
        <f t="shared" si="2"/>
        <v>0</v>
      </c>
      <c r="BI7" s="110">
        <f t="shared" si="2"/>
        <v>0</v>
      </c>
      <c r="BJ7" s="110">
        <f t="shared" si="2"/>
        <v>0</v>
      </c>
      <c r="BK7" s="110">
        <f t="shared" si="2"/>
        <v>0</v>
      </c>
    </row>
    <row r="8" ht="13.5" spans="1:63">
      <c r="A8" s="79" t="s">
        <v>23</v>
      </c>
      <c r="B8" s="97">
        <f t="shared" ref="B8:B24" si="3">C8+D8</f>
        <v>132</v>
      </c>
      <c r="C8" s="98">
        <v>132</v>
      </c>
      <c r="D8" s="98"/>
      <c r="E8" s="98"/>
      <c r="F8" s="102">
        <f t="shared" ref="F8:F24" si="4">G8+H8</f>
        <v>624.25</v>
      </c>
      <c r="G8" s="102">
        <v>624.25</v>
      </c>
      <c r="H8" s="102">
        <v>0</v>
      </c>
      <c r="I8" s="102">
        <v>0</v>
      </c>
      <c r="J8" s="102">
        <f t="shared" ref="J8:J24" si="5">K8+L8</f>
        <v>0</v>
      </c>
      <c r="K8" s="102"/>
      <c r="L8" s="102"/>
      <c r="M8" s="102"/>
      <c r="N8" s="102">
        <f t="shared" ref="N8:N24" si="6">O8+R8</f>
        <v>0</v>
      </c>
      <c r="O8" s="102">
        <f t="shared" ref="O8:O24" si="7">P8+Q8</f>
        <v>0</v>
      </c>
      <c r="P8" s="102">
        <v>0</v>
      </c>
      <c r="Q8" s="102">
        <v>0</v>
      </c>
      <c r="R8" s="102"/>
      <c r="S8" s="102"/>
      <c r="T8" s="102">
        <f t="shared" ref="T8:T24" si="8">U8+V8</f>
        <v>341</v>
      </c>
      <c r="U8" s="102">
        <v>350</v>
      </c>
      <c r="V8" s="102">
        <v>-9</v>
      </c>
      <c r="W8" s="102">
        <v>-9</v>
      </c>
      <c r="X8" s="102">
        <f t="shared" ref="X8:X24" si="9">Y8+Z8</f>
        <v>0</v>
      </c>
      <c r="Y8" s="102">
        <v>0</v>
      </c>
      <c r="Z8" s="102"/>
      <c r="AA8" s="102"/>
      <c r="AB8" s="102">
        <f t="shared" ref="AB8:AB24" si="10">AC8+AD8</f>
        <v>0</v>
      </c>
      <c r="AC8" s="102">
        <v>0</v>
      </c>
      <c r="AD8" s="102"/>
      <c r="AE8" s="102"/>
      <c r="AF8" s="102">
        <f t="shared" ref="AF8:AF24" si="11">AG8+AH8</f>
        <v>0</v>
      </c>
      <c r="AG8" s="102">
        <v>0</v>
      </c>
      <c r="AH8" s="102"/>
      <c r="AI8" s="102"/>
      <c r="AJ8" s="102">
        <f t="shared" ref="AJ8:AJ24" si="12">AK8+AL8</f>
        <v>130</v>
      </c>
      <c r="AK8" s="102">
        <v>130</v>
      </c>
      <c r="AL8" s="102"/>
      <c r="AM8" s="102"/>
      <c r="AN8" s="102">
        <f t="shared" ref="AN8:AN24" si="13">AO8+AP8</f>
        <v>57</v>
      </c>
      <c r="AO8" s="102">
        <v>57</v>
      </c>
      <c r="AP8" s="102"/>
      <c r="AQ8" s="102"/>
      <c r="AR8" s="102">
        <f t="shared" ref="AR8:AR24" si="14">AS8+AT8</f>
        <v>0</v>
      </c>
      <c r="AS8" s="102"/>
      <c r="AT8" s="97"/>
      <c r="AU8" s="102"/>
      <c r="AV8" s="102">
        <f t="shared" ref="AV8:AV24" si="15">AW8+AX8</f>
        <v>0</v>
      </c>
      <c r="AW8" s="102"/>
      <c r="AX8" s="102"/>
      <c r="AY8" s="102"/>
      <c r="AZ8" s="102">
        <f t="shared" ref="AZ8:AZ24" si="16">BA8+BB8</f>
        <v>0</v>
      </c>
      <c r="BA8" s="102">
        <v>0</v>
      </c>
      <c r="BB8" s="102"/>
      <c r="BC8" s="102"/>
      <c r="BD8" s="108"/>
      <c r="BE8" s="108"/>
      <c r="BF8" s="108"/>
      <c r="BG8" s="108"/>
      <c r="BH8" s="109"/>
      <c r="BI8" s="109">
        <v>0</v>
      </c>
      <c r="BJ8" s="109">
        <v>0</v>
      </c>
      <c r="BK8" s="109"/>
    </row>
    <row r="9" ht="13.5" spans="1:63">
      <c r="A9" s="79" t="s">
        <v>24</v>
      </c>
      <c r="B9" s="97">
        <f t="shared" si="3"/>
        <v>0</v>
      </c>
      <c r="C9" s="97"/>
      <c r="D9" s="97"/>
      <c r="E9" s="97"/>
      <c r="F9" s="102">
        <f t="shared" si="4"/>
        <v>20</v>
      </c>
      <c r="G9" s="102">
        <v>20</v>
      </c>
      <c r="H9" s="102">
        <v>0</v>
      </c>
      <c r="I9" s="102">
        <v>0</v>
      </c>
      <c r="J9" s="102">
        <f t="shared" si="5"/>
        <v>0</v>
      </c>
      <c r="K9" s="102"/>
      <c r="L9" s="102"/>
      <c r="M9" s="102"/>
      <c r="N9" s="102">
        <f t="shared" si="6"/>
        <v>0</v>
      </c>
      <c r="O9" s="102">
        <f t="shared" si="7"/>
        <v>0</v>
      </c>
      <c r="P9" s="102">
        <v>0</v>
      </c>
      <c r="Q9" s="102">
        <v>0</v>
      </c>
      <c r="R9" s="102"/>
      <c r="S9" s="102"/>
      <c r="T9" s="102">
        <f t="shared" si="8"/>
        <v>0</v>
      </c>
      <c r="U9" s="102">
        <v>0</v>
      </c>
      <c r="V9" s="102">
        <v>0</v>
      </c>
      <c r="W9" s="102">
        <v>0</v>
      </c>
      <c r="X9" s="102">
        <f t="shared" si="9"/>
        <v>0</v>
      </c>
      <c r="Y9" s="102">
        <v>0</v>
      </c>
      <c r="Z9" s="102"/>
      <c r="AA9" s="102"/>
      <c r="AB9" s="102">
        <f t="shared" si="10"/>
        <v>0</v>
      </c>
      <c r="AC9" s="102">
        <v>0</v>
      </c>
      <c r="AD9" s="102"/>
      <c r="AE9" s="102"/>
      <c r="AF9" s="102">
        <f t="shared" si="11"/>
        <v>0</v>
      </c>
      <c r="AG9" s="102">
        <v>0</v>
      </c>
      <c r="AH9" s="102"/>
      <c r="AI9" s="102"/>
      <c r="AJ9" s="102">
        <f t="shared" si="12"/>
        <v>0</v>
      </c>
      <c r="AK9" s="102">
        <v>0</v>
      </c>
      <c r="AL9" s="102"/>
      <c r="AM9" s="102"/>
      <c r="AN9" s="102">
        <f t="shared" si="13"/>
        <v>243</v>
      </c>
      <c r="AO9" s="102">
        <v>243</v>
      </c>
      <c r="AP9" s="102"/>
      <c r="AQ9" s="102"/>
      <c r="AR9" s="102">
        <f t="shared" si="14"/>
        <v>0</v>
      </c>
      <c r="AS9" s="102"/>
      <c r="AT9" s="97"/>
      <c r="AU9" s="102"/>
      <c r="AV9" s="102">
        <f t="shared" si="15"/>
        <v>0</v>
      </c>
      <c r="AW9" s="102"/>
      <c r="AX9" s="102"/>
      <c r="AY9" s="102"/>
      <c r="AZ9" s="102">
        <f t="shared" si="16"/>
        <v>0</v>
      </c>
      <c r="BA9" s="102">
        <v>0</v>
      </c>
      <c r="BB9" s="102"/>
      <c r="BC9" s="102"/>
      <c r="BD9" s="108"/>
      <c r="BE9" s="108"/>
      <c r="BF9" s="108"/>
      <c r="BG9" s="108"/>
      <c r="BH9" s="109"/>
      <c r="BI9" s="109">
        <v>0</v>
      </c>
      <c r="BJ9" s="109">
        <v>0</v>
      </c>
      <c r="BK9" s="109"/>
    </row>
    <row r="10" ht="13.5" spans="1:63">
      <c r="A10" s="79" t="s">
        <v>25</v>
      </c>
      <c r="B10" s="97">
        <f t="shared" si="3"/>
        <v>0</v>
      </c>
      <c r="C10" s="97"/>
      <c r="D10" s="97"/>
      <c r="E10" s="97"/>
      <c r="F10" s="102">
        <f t="shared" si="4"/>
        <v>30</v>
      </c>
      <c r="G10" s="102">
        <v>30</v>
      </c>
      <c r="H10" s="102">
        <v>0</v>
      </c>
      <c r="I10" s="102">
        <v>0</v>
      </c>
      <c r="J10" s="102">
        <f t="shared" si="5"/>
        <v>0</v>
      </c>
      <c r="K10" s="102"/>
      <c r="L10" s="102"/>
      <c r="M10" s="102"/>
      <c r="N10" s="102">
        <f t="shared" si="6"/>
        <v>0</v>
      </c>
      <c r="O10" s="102">
        <f t="shared" si="7"/>
        <v>0</v>
      </c>
      <c r="P10" s="102">
        <v>0</v>
      </c>
      <c r="Q10" s="102">
        <v>0</v>
      </c>
      <c r="R10" s="102"/>
      <c r="S10" s="102"/>
      <c r="T10" s="102">
        <f t="shared" si="8"/>
        <v>0</v>
      </c>
      <c r="U10" s="102"/>
      <c r="V10" s="102"/>
      <c r="W10" s="102"/>
      <c r="X10" s="102">
        <f t="shared" si="9"/>
        <v>0</v>
      </c>
      <c r="Y10" s="102">
        <v>0</v>
      </c>
      <c r="Z10" s="102"/>
      <c r="AA10" s="102"/>
      <c r="AB10" s="102">
        <f t="shared" si="10"/>
        <v>0</v>
      </c>
      <c r="AC10" s="102">
        <v>0</v>
      </c>
      <c r="AD10" s="102"/>
      <c r="AE10" s="102"/>
      <c r="AF10" s="102">
        <f t="shared" si="11"/>
        <v>0</v>
      </c>
      <c r="AG10" s="102">
        <v>0</v>
      </c>
      <c r="AH10" s="102"/>
      <c r="AI10" s="102"/>
      <c r="AJ10" s="102">
        <f t="shared" si="12"/>
        <v>0</v>
      </c>
      <c r="AK10" s="102">
        <v>0</v>
      </c>
      <c r="AL10" s="102"/>
      <c r="AM10" s="102"/>
      <c r="AN10" s="102">
        <f t="shared" si="13"/>
        <v>0</v>
      </c>
      <c r="AO10" s="102">
        <v>0</v>
      </c>
      <c r="AP10" s="102"/>
      <c r="AQ10" s="102"/>
      <c r="AR10" s="102">
        <f t="shared" si="14"/>
        <v>0</v>
      </c>
      <c r="AS10" s="102"/>
      <c r="AT10" s="97"/>
      <c r="AU10" s="102"/>
      <c r="AV10" s="102">
        <f t="shared" si="15"/>
        <v>0</v>
      </c>
      <c r="AW10" s="102"/>
      <c r="AX10" s="102"/>
      <c r="AY10" s="102"/>
      <c r="AZ10" s="102">
        <f t="shared" si="16"/>
        <v>0</v>
      </c>
      <c r="BA10" s="102">
        <v>0</v>
      </c>
      <c r="BB10" s="102"/>
      <c r="BC10" s="102"/>
      <c r="BD10" s="108"/>
      <c r="BE10" s="108"/>
      <c r="BF10" s="108"/>
      <c r="BG10" s="108"/>
      <c r="BH10" s="109"/>
      <c r="BI10" s="109">
        <v>0</v>
      </c>
      <c r="BJ10" s="109">
        <v>0</v>
      </c>
      <c r="BK10" s="109"/>
    </row>
    <row r="11" ht="13.5" spans="1:63">
      <c r="A11" s="79" t="s">
        <v>26</v>
      </c>
      <c r="B11" s="97">
        <f t="shared" si="3"/>
        <v>0</v>
      </c>
      <c r="C11" s="97"/>
      <c r="D11" s="97"/>
      <c r="E11" s="97"/>
      <c r="F11" s="102">
        <f t="shared" si="4"/>
        <v>83</v>
      </c>
      <c r="G11" s="102">
        <v>83</v>
      </c>
      <c r="H11" s="102">
        <v>0</v>
      </c>
      <c r="I11" s="102">
        <v>0</v>
      </c>
      <c r="J11" s="102">
        <f t="shared" si="5"/>
        <v>0</v>
      </c>
      <c r="K11" s="102"/>
      <c r="L11" s="102"/>
      <c r="M11" s="102"/>
      <c r="N11" s="102">
        <f t="shared" si="6"/>
        <v>0</v>
      </c>
      <c r="O11" s="102">
        <f t="shared" si="7"/>
        <v>0</v>
      </c>
      <c r="P11" s="102">
        <v>0</v>
      </c>
      <c r="Q11" s="102">
        <v>0</v>
      </c>
      <c r="R11" s="102"/>
      <c r="S11" s="102"/>
      <c r="T11" s="102">
        <f t="shared" si="8"/>
        <v>114</v>
      </c>
      <c r="U11" s="102">
        <v>120</v>
      </c>
      <c r="V11" s="102">
        <v>-6</v>
      </c>
      <c r="W11" s="102">
        <v>-6</v>
      </c>
      <c r="X11" s="102">
        <f t="shared" si="9"/>
        <v>0</v>
      </c>
      <c r="Y11" s="102">
        <v>0</v>
      </c>
      <c r="Z11" s="102"/>
      <c r="AA11" s="102"/>
      <c r="AB11" s="102">
        <f t="shared" si="10"/>
        <v>0</v>
      </c>
      <c r="AC11" s="102">
        <v>0</v>
      </c>
      <c r="AD11" s="102"/>
      <c r="AE11" s="102"/>
      <c r="AF11" s="102">
        <f t="shared" si="11"/>
        <v>0</v>
      </c>
      <c r="AG11" s="102">
        <v>0</v>
      </c>
      <c r="AH11" s="102"/>
      <c r="AI11" s="102"/>
      <c r="AJ11" s="102">
        <f t="shared" si="12"/>
        <v>0</v>
      </c>
      <c r="AK11" s="102">
        <v>0</v>
      </c>
      <c r="AL11" s="102"/>
      <c r="AM11" s="102"/>
      <c r="AN11" s="102">
        <f t="shared" si="13"/>
        <v>0</v>
      </c>
      <c r="AO11" s="102">
        <v>0</v>
      </c>
      <c r="AP11" s="102"/>
      <c r="AQ11" s="102"/>
      <c r="AR11" s="102">
        <f t="shared" si="14"/>
        <v>0</v>
      </c>
      <c r="AS11" s="102"/>
      <c r="AT11" s="97"/>
      <c r="AU11" s="102"/>
      <c r="AV11" s="102">
        <f t="shared" si="15"/>
        <v>0</v>
      </c>
      <c r="AW11" s="102"/>
      <c r="AX11" s="102"/>
      <c r="AY11" s="102"/>
      <c r="AZ11" s="102">
        <f t="shared" si="16"/>
        <v>0</v>
      </c>
      <c r="BA11" s="102">
        <v>0</v>
      </c>
      <c r="BB11" s="102"/>
      <c r="BC11" s="102"/>
      <c r="BD11" s="108"/>
      <c r="BE11" s="108"/>
      <c r="BF11" s="108"/>
      <c r="BG11" s="108"/>
      <c r="BH11" s="109"/>
      <c r="BI11" s="109">
        <v>0</v>
      </c>
      <c r="BJ11" s="109">
        <v>0</v>
      </c>
      <c r="BK11" s="109"/>
    </row>
    <row r="12" ht="13.5" spans="1:63">
      <c r="A12" s="79" t="s">
        <v>27</v>
      </c>
      <c r="B12" s="97">
        <f t="shared" si="3"/>
        <v>0</v>
      </c>
      <c r="C12" s="97"/>
      <c r="D12" s="97"/>
      <c r="E12" s="97"/>
      <c r="F12" s="102">
        <f t="shared" si="4"/>
        <v>0</v>
      </c>
      <c r="G12" s="102"/>
      <c r="H12" s="102"/>
      <c r="I12" s="102"/>
      <c r="J12" s="102">
        <f t="shared" si="5"/>
        <v>101.4</v>
      </c>
      <c r="K12" s="102"/>
      <c r="L12" s="102">
        <v>101.4</v>
      </c>
      <c r="M12" s="102"/>
      <c r="N12" s="102">
        <f t="shared" si="6"/>
        <v>0</v>
      </c>
      <c r="O12" s="102">
        <f t="shared" si="7"/>
        <v>0</v>
      </c>
      <c r="P12" s="102"/>
      <c r="Q12" s="102"/>
      <c r="R12" s="102"/>
      <c r="S12" s="102"/>
      <c r="T12" s="102">
        <f t="shared" si="8"/>
        <v>0</v>
      </c>
      <c r="U12" s="102"/>
      <c r="V12" s="102"/>
      <c r="W12" s="102"/>
      <c r="X12" s="102">
        <f t="shared" si="9"/>
        <v>0</v>
      </c>
      <c r="Y12" s="102"/>
      <c r="Z12" s="102"/>
      <c r="AA12" s="102"/>
      <c r="AB12" s="102">
        <f t="shared" si="10"/>
        <v>0</v>
      </c>
      <c r="AC12" s="102"/>
      <c r="AD12" s="102"/>
      <c r="AE12" s="102"/>
      <c r="AF12" s="102">
        <f t="shared" si="11"/>
        <v>0</v>
      </c>
      <c r="AG12" s="102"/>
      <c r="AH12" s="102"/>
      <c r="AI12" s="102"/>
      <c r="AJ12" s="102">
        <f t="shared" si="12"/>
        <v>0</v>
      </c>
      <c r="AK12" s="102"/>
      <c r="AL12" s="102"/>
      <c r="AM12" s="102"/>
      <c r="AN12" s="102">
        <f t="shared" si="13"/>
        <v>0</v>
      </c>
      <c r="AO12" s="102"/>
      <c r="AP12" s="102"/>
      <c r="AQ12" s="102"/>
      <c r="AR12" s="102">
        <f t="shared" si="14"/>
        <v>0</v>
      </c>
      <c r="AS12" s="102"/>
      <c r="AT12" s="97"/>
      <c r="AU12" s="102"/>
      <c r="AV12" s="102">
        <f t="shared" si="15"/>
        <v>0</v>
      </c>
      <c r="AW12" s="102"/>
      <c r="AX12" s="102"/>
      <c r="AY12" s="102"/>
      <c r="AZ12" s="102">
        <f t="shared" si="16"/>
        <v>0</v>
      </c>
      <c r="BA12" s="102"/>
      <c r="BB12" s="102"/>
      <c r="BC12" s="102"/>
      <c r="BD12" s="108"/>
      <c r="BE12" s="108"/>
      <c r="BF12" s="108"/>
      <c r="BG12" s="108"/>
      <c r="BH12" s="109"/>
      <c r="BI12" s="109"/>
      <c r="BJ12" s="109">
        <v>0</v>
      </c>
      <c r="BK12" s="109"/>
    </row>
    <row r="13" ht="13.5" spans="1:63">
      <c r="A13" s="79" t="s">
        <v>28</v>
      </c>
      <c r="B13" s="97">
        <f t="shared" si="3"/>
        <v>0</v>
      </c>
      <c r="C13" s="97"/>
      <c r="D13" s="97"/>
      <c r="E13" s="97"/>
      <c r="F13" s="102">
        <f t="shared" si="4"/>
        <v>0</v>
      </c>
      <c r="G13" s="102"/>
      <c r="H13" s="102"/>
      <c r="I13" s="102"/>
      <c r="J13" s="102">
        <f t="shared" si="5"/>
        <v>0</v>
      </c>
      <c r="K13" s="102"/>
      <c r="L13" s="102"/>
      <c r="M13" s="102"/>
      <c r="N13" s="102">
        <f t="shared" si="6"/>
        <v>25</v>
      </c>
      <c r="O13" s="102">
        <f t="shared" si="7"/>
        <v>25</v>
      </c>
      <c r="P13" s="102">
        <v>25</v>
      </c>
      <c r="Q13" s="102">
        <v>0</v>
      </c>
      <c r="R13" s="102">
        <v>0</v>
      </c>
      <c r="S13" s="102">
        <v>0</v>
      </c>
      <c r="T13" s="102">
        <f t="shared" si="8"/>
        <v>0</v>
      </c>
      <c r="U13" s="102">
        <v>0</v>
      </c>
      <c r="V13" s="102">
        <v>0</v>
      </c>
      <c r="W13" s="102">
        <v>0</v>
      </c>
      <c r="X13" s="102">
        <f t="shared" si="9"/>
        <v>0</v>
      </c>
      <c r="Y13" s="102">
        <v>0</v>
      </c>
      <c r="Z13" s="102"/>
      <c r="AA13" s="102"/>
      <c r="AB13" s="102">
        <f t="shared" si="10"/>
        <v>0</v>
      </c>
      <c r="AC13" s="102">
        <v>0</v>
      </c>
      <c r="AD13" s="102"/>
      <c r="AE13" s="102"/>
      <c r="AF13" s="102">
        <f t="shared" si="11"/>
        <v>0</v>
      </c>
      <c r="AG13" s="102">
        <v>0</v>
      </c>
      <c r="AH13" s="102"/>
      <c r="AI13" s="102"/>
      <c r="AJ13" s="102">
        <f t="shared" si="12"/>
        <v>0</v>
      </c>
      <c r="AK13" s="102">
        <v>0</v>
      </c>
      <c r="AL13" s="102"/>
      <c r="AM13" s="102"/>
      <c r="AN13" s="102">
        <f t="shared" si="13"/>
        <v>0</v>
      </c>
      <c r="AO13" s="102">
        <v>0</v>
      </c>
      <c r="AP13" s="102"/>
      <c r="AQ13" s="102"/>
      <c r="AR13" s="102">
        <f t="shared" si="14"/>
        <v>0</v>
      </c>
      <c r="AS13" s="102"/>
      <c r="AT13" s="97"/>
      <c r="AU13" s="102"/>
      <c r="AV13" s="102">
        <f t="shared" si="15"/>
        <v>0</v>
      </c>
      <c r="AW13" s="102"/>
      <c r="AX13" s="102"/>
      <c r="AY13" s="102"/>
      <c r="AZ13" s="102">
        <f t="shared" si="16"/>
        <v>0</v>
      </c>
      <c r="BA13" s="102">
        <v>0</v>
      </c>
      <c r="BB13" s="102"/>
      <c r="BC13" s="102"/>
      <c r="BD13" s="108"/>
      <c r="BE13" s="108"/>
      <c r="BF13" s="108"/>
      <c r="BG13" s="108"/>
      <c r="BH13" s="109"/>
      <c r="BI13" s="109">
        <v>0</v>
      </c>
      <c r="BJ13" s="109">
        <v>0</v>
      </c>
      <c r="BK13" s="109"/>
    </row>
    <row r="14" ht="13.5" spans="1:63">
      <c r="A14" s="79" t="s">
        <v>29</v>
      </c>
      <c r="B14" s="97">
        <f t="shared" si="3"/>
        <v>0</v>
      </c>
      <c r="C14" s="97"/>
      <c r="D14" s="97"/>
      <c r="E14" s="97"/>
      <c r="F14" s="102">
        <f t="shared" si="4"/>
        <v>0</v>
      </c>
      <c r="G14" s="102"/>
      <c r="H14" s="102"/>
      <c r="I14" s="102"/>
      <c r="J14" s="102">
        <f t="shared" si="5"/>
        <v>0</v>
      </c>
      <c r="K14" s="102"/>
      <c r="L14" s="102"/>
      <c r="M14" s="102"/>
      <c r="N14" s="102">
        <f t="shared" si="6"/>
        <v>0</v>
      </c>
      <c r="O14" s="102">
        <f t="shared" si="7"/>
        <v>0</v>
      </c>
      <c r="P14" s="102"/>
      <c r="Q14" s="102"/>
      <c r="R14" s="102"/>
      <c r="S14" s="102"/>
      <c r="T14" s="102">
        <f t="shared" si="8"/>
        <v>0</v>
      </c>
      <c r="U14" s="102">
        <v>0</v>
      </c>
      <c r="V14" s="102">
        <v>0</v>
      </c>
      <c r="W14" s="102">
        <v>0</v>
      </c>
      <c r="X14" s="102">
        <f t="shared" si="9"/>
        <v>0</v>
      </c>
      <c r="Y14" s="102"/>
      <c r="Z14" s="102"/>
      <c r="AA14" s="102"/>
      <c r="AB14" s="102">
        <f t="shared" si="10"/>
        <v>0</v>
      </c>
      <c r="AC14" s="102"/>
      <c r="AD14" s="102"/>
      <c r="AE14" s="102"/>
      <c r="AF14" s="102">
        <f t="shared" si="11"/>
        <v>0</v>
      </c>
      <c r="AG14" s="102"/>
      <c r="AH14" s="102"/>
      <c r="AI14" s="102"/>
      <c r="AJ14" s="102">
        <f t="shared" si="12"/>
        <v>0</v>
      </c>
      <c r="AK14" s="102"/>
      <c r="AL14" s="102"/>
      <c r="AM14" s="102"/>
      <c r="AN14" s="102">
        <f t="shared" si="13"/>
        <v>0</v>
      </c>
      <c r="AO14" s="102"/>
      <c r="AP14" s="102"/>
      <c r="AQ14" s="102"/>
      <c r="AR14" s="102">
        <f t="shared" si="14"/>
        <v>0</v>
      </c>
      <c r="AS14" s="102"/>
      <c r="AT14" s="97"/>
      <c r="AU14" s="102"/>
      <c r="AV14" s="102">
        <f t="shared" si="15"/>
        <v>0</v>
      </c>
      <c r="AW14" s="102"/>
      <c r="AX14" s="102"/>
      <c r="AY14" s="102"/>
      <c r="AZ14" s="102">
        <f t="shared" si="16"/>
        <v>0</v>
      </c>
      <c r="BA14" s="102"/>
      <c r="BB14" s="102"/>
      <c r="BC14" s="102"/>
      <c r="BD14" s="108"/>
      <c r="BE14" s="108"/>
      <c r="BF14" s="108"/>
      <c r="BG14" s="108"/>
      <c r="BH14" s="109"/>
      <c r="BI14" s="109"/>
      <c r="BJ14" s="109">
        <v>0</v>
      </c>
      <c r="BK14" s="109"/>
    </row>
    <row r="15" ht="13.5" spans="1:63">
      <c r="A15" s="79" t="s">
        <v>30</v>
      </c>
      <c r="B15" s="97">
        <f t="shared" si="3"/>
        <v>0</v>
      </c>
      <c r="C15" s="97"/>
      <c r="D15" s="97"/>
      <c r="E15" s="97"/>
      <c r="F15" s="102">
        <f t="shared" si="4"/>
        <v>0</v>
      </c>
      <c r="G15" s="102"/>
      <c r="H15" s="102"/>
      <c r="I15" s="102"/>
      <c r="J15" s="102">
        <f t="shared" si="5"/>
        <v>0</v>
      </c>
      <c r="K15" s="102"/>
      <c r="L15" s="102"/>
      <c r="M15" s="102"/>
      <c r="N15" s="102">
        <f t="shared" si="6"/>
        <v>0</v>
      </c>
      <c r="O15" s="102">
        <f t="shared" si="7"/>
        <v>0</v>
      </c>
      <c r="P15" s="102">
        <v>0</v>
      </c>
      <c r="Q15" s="102">
        <v>0</v>
      </c>
      <c r="R15" s="102"/>
      <c r="S15" s="102"/>
      <c r="T15" s="102">
        <f t="shared" si="8"/>
        <v>0</v>
      </c>
      <c r="U15" s="102">
        <v>0</v>
      </c>
      <c r="V15" s="102">
        <v>0</v>
      </c>
      <c r="W15" s="102">
        <v>0</v>
      </c>
      <c r="X15" s="102">
        <f t="shared" si="9"/>
        <v>0</v>
      </c>
      <c r="Y15" s="102">
        <v>0</v>
      </c>
      <c r="Z15" s="102"/>
      <c r="AA15" s="102"/>
      <c r="AB15" s="102">
        <f t="shared" si="10"/>
        <v>0</v>
      </c>
      <c r="AC15" s="102">
        <v>0</v>
      </c>
      <c r="AD15" s="102"/>
      <c r="AE15" s="102"/>
      <c r="AF15" s="102">
        <f t="shared" si="11"/>
        <v>0</v>
      </c>
      <c r="AG15" s="102">
        <v>0</v>
      </c>
      <c r="AH15" s="102"/>
      <c r="AI15" s="102"/>
      <c r="AJ15" s="102">
        <f t="shared" si="12"/>
        <v>0</v>
      </c>
      <c r="AK15" s="102">
        <v>0</v>
      </c>
      <c r="AL15" s="102"/>
      <c r="AM15" s="102"/>
      <c r="AN15" s="102">
        <f t="shared" si="13"/>
        <v>0</v>
      </c>
      <c r="AO15" s="102">
        <v>0</v>
      </c>
      <c r="AP15" s="102"/>
      <c r="AQ15" s="102"/>
      <c r="AR15" s="102">
        <f t="shared" si="14"/>
        <v>0</v>
      </c>
      <c r="AS15" s="102"/>
      <c r="AT15" s="97"/>
      <c r="AU15" s="102"/>
      <c r="AV15" s="102">
        <f t="shared" si="15"/>
        <v>0</v>
      </c>
      <c r="AW15" s="102"/>
      <c r="AX15" s="102"/>
      <c r="AY15" s="102"/>
      <c r="AZ15" s="102">
        <f t="shared" si="16"/>
        <v>405</v>
      </c>
      <c r="BA15" s="102">
        <v>405</v>
      </c>
      <c r="BB15" s="102"/>
      <c r="BC15" s="102"/>
      <c r="BD15" s="108">
        <v>45</v>
      </c>
      <c r="BE15" s="108"/>
      <c r="BF15" s="108">
        <v>45</v>
      </c>
      <c r="BG15" s="108"/>
      <c r="BH15" s="109"/>
      <c r="BI15" s="109">
        <v>0</v>
      </c>
      <c r="BJ15" s="109">
        <v>0</v>
      </c>
      <c r="BK15" s="109"/>
    </row>
    <row r="16" ht="13.5" spans="1:63">
      <c r="A16" s="79" t="s">
        <v>31</v>
      </c>
      <c r="B16" s="97">
        <f t="shared" si="3"/>
        <v>0</v>
      </c>
      <c r="C16" s="97"/>
      <c r="D16" s="97"/>
      <c r="E16" s="97"/>
      <c r="F16" s="102">
        <f t="shared" si="4"/>
        <v>0</v>
      </c>
      <c r="G16" s="102"/>
      <c r="H16" s="102"/>
      <c r="I16" s="102"/>
      <c r="J16" s="102">
        <f t="shared" si="5"/>
        <v>0</v>
      </c>
      <c r="K16" s="102"/>
      <c r="L16" s="102"/>
      <c r="M16" s="102"/>
      <c r="N16" s="102">
        <f t="shared" si="6"/>
        <v>0</v>
      </c>
      <c r="O16" s="102">
        <f t="shared" si="7"/>
        <v>0</v>
      </c>
      <c r="P16" s="102">
        <v>0</v>
      </c>
      <c r="Q16" s="102">
        <v>0</v>
      </c>
      <c r="R16" s="102"/>
      <c r="S16" s="102"/>
      <c r="T16" s="102">
        <f t="shared" si="8"/>
        <v>0</v>
      </c>
      <c r="U16" s="102"/>
      <c r="V16" s="102"/>
      <c r="W16" s="102"/>
      <c r="X16" s="102">
        <f t="shared" si="9"/>
        <v>0</v>
      </c>
      <c r="Y16" s="102">
        <v>0</v>
      </c>
      <c r="Z16" s="102"/>
      <c r="AA16" s="102"/>
      <c r="AB16" s="102">
        <f t="shared" si="10"/>
        <v>1904.79</v>
      </c>
      <c r="AC16" s="102">
        <v>1904.79</v>
      </c>
      <c r="AD16" s="102"/>
      <c r="AE16" s="102"/>
      <c r="AF16" s="102">
        <f t="shared" si="11"/>
        <v>0</v>
      </c>
      <c r="AG16" s="102">
        <v>0</v>
      </c>
      <c r="AH16" s="102"/>
      <c r="AI16" s="102"/>
      <c r="AJ16" s="102">
        <f t="shared" si="12"/>
        <v>0</v>
      </c>
      <c r="AK16" s="102">
        <v>0</v>
      </c>
      <c r="AL16" s="102"/>
      <c r="AM16" s="102"/>
      <c r="AN16" s="102">
        <f t="shared" si="13"/>
        <v>0</v>
      </c>
      <c r="AO16" s="102">
        <v>0</v>
      </c>
      <c r="AP16" s="102"/>
      <c r="AQ16" s="102"/>
      <c r="AR16" s="102">
        <f t="shared" si="14"/>
        <v>0</v>
      </c>
      <c r="AS16" s="102"/>
      <c r="AT16" s="97"/>
      <c r="AU16" s="102"/>
      <c r="AV16" s="102">
        <f t="shared" si="15"/>
        <v>86.62</v>
      </c>
      <c r="AW16" s="102">
        <v>122.44</v>
      </c>
      <c r="AX16" s="102">
        <v>-35.82</v>
      </c>
      <c r="AY16" s="102"/>
      <c r="AZ16" s="102">
        <f t="shared" si="16"/>
        <v>0</v>
      </c>
      <c r="BA16" s="102">
        <v>0</v>
      </c>
      <c r="BB16" s="102"/>
      <c r="BC16" s="102"/>
      <c r="BD16" s="108"/>
      <c r="BE16" s="108"/>
      <c r="BF16" s="108"/>
      <c r="BG16" s="108"/>
      <c r="BH16" s="109"/>
      <c r="BI16" s="109">
        <v>0</v>
      </c>
      <c r="BJ16" s="109">
        <v>0</v>
      </c>
      <c r="BK16" s="109"/>
    </row>
    <row r="17" ht="13.5" spans="1:63">
      <c r="A17" s="79" t="s">
        <v>32</v>
      </c>
      <c r="B17" s="97">
        <f t="shared" si="3"/>
        <v>0</v>
      </c>
      <c r="C17" s="97"/>
      <c r="D17" s="97"/>
      <c r="E17" s="97"/>
      <c r="F17" s="102">
        <f t="shared" si="4"/>
        <v>0</v>
      </c>
      <c r="G17" s="102"/>
      <c r="H17" s="102"/>
      <c r="I17" s="102"/>
      <c r="J17" s="102">
        <f t="shared" si="5"/>
        <v>0</v>
      </c>
      <c r="K17" s="102"/>
      <c r="L17" s="102"/>
      <c r="M17" s="102"/>
      <c r="N17" s="102">
        <f t="shared" si="6"/>
        <v>0</v>
      </c>
      <c r="O17" s="102">
        <f t="shared" si="7"/>
        <v>0</v>
      </c>
      <c r="P17" s="102">
        <v>0</v>
      </c>
      <c r="Q17" s="102">
        <v>0</v>
      </c>
      <c r="R17" s="102"/>
      <c r="S17" s="102"/>
      <c r="T17" s="102">
        <f t="shared" si="8"/>
        <v>960</v>
      </c>
      <c r="U17" s="102">
        <v>960</v>
      </c>
      <c r="V17" s="102">
        <v>0</v>
      </c>
      <c r="W17" s="102">
        <v>0</v>
      </c>
      <c r="X17" s="102">
        <f t="shared" si="9"/>
        <v>0</v>
      </c>
      <c r="Y17" s="102">
        <v>0</v>
      </c>
      <c r="Z17" s="102"/>
      <c r="AA17" s="102"/>
      <c r="AB17" s="102">
        <f t="shared" si="10"/>
        <v>0</v>
      </c>
      <c r="AC17" s="102">
        <v>0</v>
      </c>
      <c r="AD17" s="102"/>
      <c r="AE17" s="102"/>
      <c r="AF17" s="102">
        <f t="shared" si="11"/>
        <v>0</v>
      </c>
      <c r="AG17" s="102">
        <v>0</v>
      </c>
      <c r="AH17" s="102"/>
      <c r="AI17" s="102"/>
      <c r="AJ17" s="102">
        <f t="shared" si="12"/>
        <v>0</v>
      </c>
      <c r="AK17" s="102">
        <v>0</v>
      </c>
      <c r="AL17" s="102"/>
      <c r="AM17" s="102"/>
      <c r="AN17" s="102">
        <f t="shared" si="13"/>
        <v>0</v>
      </c>
      <c r="AO17" s="102">
        <v>0</v>
      </c>
      <c r="AP17" s="102"/>
      <c r="AQ17" s="102"/>
      <c r="AR17" s="102">
        <f t="shared" si="14"/>
        <v>0</v>
      </c>
      <c r="AS17" s="102"/>
      <c r="AT17" s="97"/>
      <c r="AU17" s="102"/>
      <c r="AV17" s="102">
        <f t="shared" si="15"/>
        <v>0</v>
      </c>
      <c r="AW17" s="102"/>
      <c r="AX17" s="102"/>
      <c r="AY17" s="102"/>
      <c r="AZ17" s="102">
        <f t="shared" si="16"/>
        <v>0</v>
      </c>
      <c r="BA17" s="102">
        <v>0</v>
      </c>
      <c r="BB17" s="102"/>
      <c r="BC17" s="102"/>
      <c r="BD17" s="108"/>
      <c r="BE17" s="108"/>
      <c r="BF17" s="108"/>
      <c r="BG17" s="108"/>
      <c r="BH17" s="109"/>
      <c r="BI17" s="109">
        <v>0</v>
      </c>
      <c r="BJ17" s="109">
        <v>0</v>
      </c>
      <c r="BK17" s="109"/>
    </row>
    <row r="18" ht="13.5" spans="1:63">
      <c r="A18" s="79" t="s">
        <v>33</v>
      </c>
      <c r="B18" s="97">
        <f t="shared" si="3"/>
        <v>0</v>
      </c>
      <c r="C18" s="97"/>
      <c r="D18" s="97"/>
      <c r="E18" s="97"/>
      <c r="F18" s="102">
        <f t="shared" si="4"/>
        <v>0</v>
      </c>
      <c r="G18" s="102"/>
      <c r="H18" s="102"/>
      <c r="I18" s="102"/>
      <c r="J18" s="102">
        <f t="shared" si="5"/>
        <v>0</v>
      </c>
      <c r="K18" s="102"/>
      <c r="L18" s="102"/>
      <c r="M18" s="102"/>
      <c r="N18" s="102">
        <f t="shared" si="6"/>
        <v>0</v>
      </c>
      <c r="O18" s="102">
        <f t="shared" si="7"/>
        <v>0</v>
      </c>
      <c r="P18" s="102">
        <v>0</v>
      </c>
      <c r="Q18" s="102">
        <v>0</v>
      </c>
      <c r="R18" s="102"/>
      <c r="S18" s="102"/>
      <c r="T18" s="102">
        <f t="shared" si="8"/>
        <v>80</v>
      </c>
      <c r="U18" s="102">
        <v>80</v>
      </c>
      <c r="V18" s="102">
        <v>0</v>
      </c>
      <c r="W18" s="102">
        <v>0</v>
      </c>
      <c r="X18" s="102">
        <f t="shared" si="9"/>
        <v>0</v>
      </c>
      <c r="Y18" s="102">
        <v>0</v>
      </c>
      <c r="Z18" s="102"/>
      <c r="AA18" s="102"/>
      <c r="AB18" s="102">
        <f t="shared" si="10"/>
        <v>0</v>
      </c>
      <c r="AC18" s="102">
        <v>0</v>
      </c>
      <c r="AD18" s="102"/>
      <c r="AE18" s="102"/>
      <c r="AF18" s="102">
        <f t="shared" si="11"/>
        <v>0</v>
      </c>
      <c r="AG18" s="102">
        <v>0</v>
      </c>
      <c r="AH18" s="102"/>
      <c r="AI18" s="102"/>
      <c r="AJ18" s="102">
        <f t="shared" si="12"/>
        <v>0</v>
      </c>
      <c r="AK18" s="102">
        <v>0</v>
      </c>
      <c r="AL18" s="102"/>
      <c r="AM18" s="102"/>
      <c r="AN18" s="102">
        <f t="shared" si="13"/>
        <v>0</v>
      </c>
      <c r="AO18" s="102">
        <v>0</v>
      </c>
      <c r="AP18" s="102"/>
      <c r="AQ18" s="102"/>
      <c r="AR18" s="102">
        <f t="shared" si="14"/>
        <v>0</v>
      </c>
      <c r="AS18" s="102"/>
      <c r="AT18" s="97"/>
      <c r="AU18" s="102"/>
      <c r="AV18" s="102">
        <f t="shared" si="15"/>
        <v>0</v>
      </c>
      <c r="AW18" s="102"/>
      <c r="AX18" s="102"/>
      <c r="AY18" s="102"/>
      <c r="AZ18" s="102">
        <f t="shared" si="16"/>
        <v>0</v>
      </c>
      <c r="BA18" s="102">
        <v>0</v>
      </c>
      <c r="BB18" s="102"/>
      <c r="BC18" s="102"/>
      <c r="BD18" s="108"/>
      <c r="BE18" s="108"/>
      <c r="BF18" s="108"/>
      <c r="BG18" s="108"/>
      <c r="BH18" s="109"/>
      <c r="BI18" s="109">
        <v>0</v>
      </c>
      <c r="BJ18" s="109">
        <v>0</v>
      </c>
      <c r="BK18" s="109"/>
    </row>
    <row r="19" ht="13.5" spans="1:63">
      <c r="A19" s="79" t="s">
        <v>34</v>
      </c>
      <c r="B19" s="97">
        <f t="shared" si="3"/>
        <v>0</v>
      </c>
      <c r="C19" s="97"/>
      <c r="D19" s="97"/>
      <c r="E19" s="97"/>
      <c r="F19" s="102">
        <f t="shared" si="4"/>
        <v>0</v>
      </c>
      <c r="G19" s="102"/>
      <c r="H19" s="102"/>
      <c r="I19" s="102"/>
      <c r="J19" s="102">
        <f t="shared" si="5"/>
        <v>0</v>
      </c>
      <c r="K19" s="102"/>
      <c r="L19" s="102"/>
      <c r="M19" s="102"/>
      <c r="N19" s="102">
        <f t="shared" si="6"/>
        <v>0</v>
      </c>
      <c r="O19" s="102">
        <f t="shared" si="7"/>
        <v>0</v>
      </c>
      <c r="P19" s="102">
        <v>0</v>
      </c>
      <c r="Q19" s="102">
        <v>0</v>
      </c>
      <c r="R19" s="102"/>
      <c r="S19" s="102"/>
      <c r="T19" s="102">
        <f t="shared" si="8"/>
        <v>80</v>
      </c>
      <c r="U19" s="102">
        <v>80</v>
      </c>
      <c r="V19" s="102">
        <v>0</v>
      </c>
      <c r="W19" s="102">
        <v>0</v>
      </c>
      <c r="X19" s="102">
        <f t="shared" si="9"/>
        <v>0</v>
      </c>
      <c r="Y19" s="102">
        <v>0</v>
      </c>
      <c r="Z19" s="102"/>
      <c r="AA19" s="102"/>
      <c r="AB19" s="102">
        <f t="shared" si="10"/>
        <v>0</v>
      </c>
      <c r="AC19" s="102">
        <v>0</v>
      </c>
      <c r="AD19" s="102"/>
      <c r="AE19" s="102"/>
      <c r="AF19" s="102">
        <f t="shared" si="11"/>
        <v>0</v>
      </c>
      <c r="AG19" s="102">
        <v>0</v>
      </c>
      <c r="AH19" s="102"/>
      <c r="AI19" s="102"/>
      <c r="AJ19" s="102">
        <f t="shared" si="12"/>
        <v>0</v>
      </c>
      <c r="AK19" s="102">
        <v>0</v>
      </c>
      <c r="AL19" s="102"/>
      <c r="AM19" s="102"/>
      <c r="AN19" s="102">
        <f t="shared" si="13"/>
        <v>0</v>
      </c>
      <c r="AO19" s="102">
        <v>0</v>
      </c>
      <c r="AP19" s="102"/>
      <c r="AQ19" s="102"/>
      <c r="AR19" s="102">
        <f t="shared" si="14"/>
        <v>0</v>
      </c>
      <c r="AS19" s="102"/>
      <c r="AT19" s="97"/>
      <c r="AU19" s="102"/>
      <c r="AV19" s="102">
        <f t="shared" si="15"/>
        <v>0</v>
      </c>
      <c r="AW19" s="102"/>
      <c r="AX19" s="102"/>
      <c r="AY19" s="102"/>
      <c r="AZ19" s="102">
        <f t="shared" si="16"/>
        <v>0</v>
      </c>
      <c r="BA19" s="102">
        <v>0</v>
      </c>
      <c r="BB19" s="102"/>
      <c r="BC19" s="102"/>
      <c r="BD19" s="108"/>
      <c r="BE19" s="108"/>
      <c r="BF19" s="108"/>
      <c r="BG19" s="108"/>
      <c r="BH19" s="109"/>
      <c r="BI19" s="109">
        <v>0</v>
      </c>
      <c r="BJ19" s="109">
        <v>0</v>
      </c>
      <c r="BK19" s="109"/>
    </row>
    <row r="20" ht="13.5" spans="1:63">
      <c r="A20" s="79" t="s">
        <v>35</v>
      </c>
      <c r="B20" s="97">
        <f t="shared" si="3"/>
        <v>0</v>
      </c>
      <c r="C20" s="97"/>
      <c r="D20" s="97"/>
      <c r="E20" s="97"/>
      <c r="F20" s="102">
        <f t="shared" si="4"/>
        <v>0</v>
      </c>
      <c r="G20" s="102"/>
      <c r="H20" s="102"/>
      <c r="I20" s="102"/>
      <c r="J20" s="102">
        <f t="shared" si="5"/>
        <v>0</v>
      </c>
      <c r="K20" s="102"/>
      <c r="L20" s="102"/>
      <c r="M20" s="102"/>
      <c r="N20" s="102">
        <f t="shared" si="6"/>
        <v>0</v>
      </c>
      <c r="O20" s="102">
        <f t="shared" si="7"/>
        <v>0</v>
      </c>
      <c r="P20" s="102">
        <v>0</v>
      </c>
      <c r="Q20" s="102">
        <v>0</v>
      </c>
      <c r="R20" s="102"/>
      <c r="S20" s="102"/>
      <c r="T20" s="102">
        <f t="shared" si="8"/>
        <v>80</v>
      </c>
      <c r="U20" s="102">
        <v>80</v>
      </c>
      <c r="V20" s="102">
        <v>0</v>
      </c>
      <c r="W20" s="102">
        <v>0</v>
      </c>
      <c r="X20" s="102">
        <f t="shared" si="9"/>
        <v>0</v>
      </c>
      <c r="Y20" s="102">
        <v>0</v>
      </c>
      <c r="Z20" s="102"/>
      <c r="AA20" s="102"/>
      <c r="AB20" s="102">
        <f t="shared" si="10"/>
        <v>0</v>
      </c>
      <c r="AC20" s="102">
        <v>0</v>
      </c>
      <c r="AD20" s="102"/>
      <c r="AE20" s="102"/>
      <c r="AF20" s="102">
        <f t="shared" si="11"/>
        <v>0</v>
      </c>
      <c r="AG20" s="102">
        <v>0</v>
      </c>
      <c r="AH20" s="102"/>
      <c r="AI20" s="102"/>
      <c r="AJ20" s="102">
        <f t="shared" si="12"/>
        <v>0</v>
      </c>
      <c r="AK20" s="102">
        <v>0</v>
      </c>
      <c r="AL20" s="102"/>
      <c r="AM20" s="102"/>
      <c r="AN20" s="102">
        <f t="shared" si="13"/>
        <v>0</v>
      </c>
      <c r="AO20" s="102">
        <v>0</v>
      </c>
      <c r="AP20" s="102"/>
      <c r="AQ20" s="102"/>
      <c r="AR20" s="102">
        <f t="shared" si="14"/>
        <v>0</v>
      </c>
      <c r="AS20" s="102"/>
      <c r="AT20" s="97"/>
      <c r="AU20" s="102"/>
      <c r="AV20" s="102">
        <f t="shared" si="15"/>
        <v>0</v>
      </c>
      <c r="AW20" s="102"/>
      <c r="AX20" s="102"/>
      <c r="AY20" s="102"/>
      <c r="AZ20" s="102">
        <f t="shared" si="16"/>
        <v>0</v>
      </c>
      <c r="BA20" s="102">
        <v>0</v>
      </c>
      <c r="BB20" s="102"/>
      <c r="BC20" s="102"/>
      <c r="BD20" s="108"/>
      <c r="BE20" s="108"/>
      <c r="BF20" s="108"/>
      <c r="BG20" s="108"/>
      <c r="BH20" s="109"/>
      <c r="BI20" s="109">
        <v>0</v>
      </c>
      <c r="BJ20" s="109">
        <v>0</v>
      </c>
      <c r="BK20" s="109"/>
    </row>
    <row r="21" ht="13.5" spans="1:63">
      <c r="A21" s="79" t="s">
        <v>36</v>
      </c>
      <c r="B21" s="97">
        <f t="shared" si="3"/>
        <v>0</v>
      </c>
      <c r="C21" s="97"/>
      <c r="D21" s="97"/>
      <c r="E21" s="97"/>
      <c r="F21" s="102">
        <f t="shared" si="4"/>
        <v>0</v>
      </c>
      <c r="G21" s="102"/>
      <c r="H21" s="102"/>
      <c r="I21" s="102"/>
      <c r="J21" s="102">
        <f t="shared" si="5"/>
        <v>0</v>
      </c>
      <c r="K21" s="102"/>
      <c r="L21" s="102"/>
      <c r="M21" s="102"/>
      <c r="N21" s="102">
        <f t="shared" si="6"/>
        <v>0</v>
      </c>
      <c r="O21" s="102">
        <f t="shared" si="7"/>
        <v>0</v>
      </c>
      <c r="P21" s="102">
        <v>0</v>
      </c>
      <c r="Q21" s="102">
        <v>0</v>
      </c>
      <c r="R21" s="102"/>
      <c r="S21" s="102"/>
      <c r="T21" s="102">
        <f t="shared" si="8"/>
        <v>120</v>
      </c>
      <c r="U21" s="102">
        <v>120</v>
      </c>
      <c r="V21" s="102">
        <v>0</v>
      </c>
      <c r="W21" s="102">
        <v>0</v>
      </c>
      <c r="X21" s="102">
        <f t="shared" si="9"/>
        <v>0</v>
      </c>
      <c r="Y21" s="102">
        <v>0</v>
      </c>
      <c r="Z21" s="102"/>
      <c r="AA21" s="102"/>
      <c r="AB21" s="102">
        <f t="shared" si="10"/>
        <v>0</v>
      </c>
      <c r="AC21" s="102">
        <v>0</v>
      </c>
      <c r="AD21" s="102"/>
      <c r="AE21" s="102"/>
      <c r="AF21" s="102">
        <f t="shared" si="11"/>
        <v>0</v>
      </c>
      <c r="AG21" s="102">
        <v>0</v>
      </c>
      <c r="AH21" s="102"/>
      <c r="AI21" s="102"/>
      <c r="AJ21" s="102">
        <f t="shared" si="12"/>
        <v>0</v>
      </c>
      <c r="AK21" s="102">
        <v>0</v>
      </c>
      <c r="AL21" s="102"/>
      <c r="AM21" s="102"/>
      <c r="AN21" s="102">
        <f t="shared" si="13"/>
        <v>0</v>
      </c>
      <c r="AO21" s="102">
        <v>0</v>
      </c>
      <c r="AP21" s="102"/>
      <c r="AQ21" s="102"/>
      <c r="AR21" s="102">
        <f t="shared" si="14"/>
        <v>0</v>
      </c>
      <c r="AS21" s="102"/>
      <c r="AT21" s="97"/>
      <c r="AU21" s="102"/>
      <c r="AV21" s="102">
        <f t="shared" si="15"/>
        <v>0</v>
      </c>
      <c r="AW21" s="102"/>
      <c r="AX21" s="102"/>
      <c r="AY21" s="102"/>
      <c r="AZ21" s="102">
        <f t="shared" si="16"/>
        <v>0</v>
      </c>
      <c r="BA21" s="102">
        <v>0</v>
      </c>
      <c r="BB21" s="102"/>
      <c r="BC21" s="102"/>
      <c r="BD21" s="108"/>
      <c r="BE21" s="108"/>
      <c r="BF21" s="108"/>
      <c r="BG21" s="108"/>
      <c r="BH21" s="109"/>
      <c r="BI21" s="109">
        <v>0</v>
      </c>
      <c r="BJ21" s="109">
        <v>0</v>
      </c>
      <c r="BK21" s="109"/>
    </row>
    <row r="22" ht="13.5" spans="1:63">
      <c r="A22" s="79" t="s">
        <v>37</v>
      </c>
      <c r="B22" s="97">
        <f t="shared" si="3"/>
        <v>0</v>
      </c>
      <c r="C22" s="97"/>
      <c r="D22" s="97"/>
      <c r="E22" s="97"/>
      <c r="F22" s="102">
        <f t="shared" si="4"/>
        <v>0</v>
      </c>
      <c r="G22" s="102"/>
      <c r="H22" s="102"/>
      <c r="I22" s="102"/>
      <c r="J22" s="102">
        <f t="shared" si="5"/>
        <v>0</v>
      </c>
      <c r="K22" s="102"/>
      <c r="L22" s="102"/>
      <c r="M22" s="102"/>
      <c r="N22" s="102">
        <f t="shared" si="6"/>
        <v>0</v>
      </c>
      <c r="O22" s="102">
        <f t="shared" si="7"/>
        <v>0</v>
      </c>
      <c r="P22" s="102">
        <v>0</v>
      </c>
      <c r="Q22" s="102">
        <v>0</v>
      </c>
      <c r="R22" s="102"/>
      <c r="S22" s="102"/>
      <c r="T22" s="102">
        <f t="shared" si="8"/>
        <v>270</v>
      </c>
      <c r="U22" s="102">
        <v>270</v>
      </c>
      <c r="V22" s="102">
        <v>0</v>
      </c>
      <c r="W22" s="102">
        <v>0</v>
      </c>
      <c r="X22" s="102">
        <f t="shared" si="9"/>
        <v>0</v>
      </c>
      <c r="Y22" s="102">
        <v>0</v>
      </c>
      <c r="Z22" s="102"/>
      <c r="AA22" s="102"/>
      <c r="AB22" s="102">
        <f t="shared" si="10"/>
        <v>0</v>
      </c>
      <c r="AC22" s="102">
        <v>0</v>
      </c>
      <c r="AD22" s="102"/>
      <c r="AE22" s="102"/>
      <c r="AF22" s="102">
        <f t="shared" si="11"/>
        <v>0</v>
      </c>
      <c r="AG22" s="102">
        <v>0</v>
      </c>
      <c r="AH22" s="102"/>
      <c r="AI22" s="102"/>
      <c r="AJ22" s="102">
        <f t="shared" si="12"/>
        <v>0</v>
      </c>
      <c r="AK22" s="102">
        <v>0</v>
      </c>
      <c r="AL22" s="102"/>
      <c r="AM22" s="102"/>
      <c r="AN22" s="102">
        <f t="shared" si="13"/>
        <v>0</v>
      </c>
      <c r="AO22" s="102">
        <v>0</v>
      </c>
      <c r="AP22" s="102"/>
      <c r="AQ22" s="102"/>
      <c r="AR22" s="102">
        <f t="shared" si="14"/>
        <v>0</v>
      </c>
      <c r="AS22" s="102"/>
      <c r="AT22" s="97"/>
      <c r="AU22" s="102"/>
      <c r="AV22" s="102">
        <f t="shared" si="15"/>
        <v>0</v>
      </c>
      <c r="AW22" s="102"/>
      <c r="AX22" s="102"/>
      <c r="AY22" s="102"/>
      <c r="AZ22" s="102">
        <f t="shared" si="16"/>
        <v>0</v>
      </c>
      <c r="BA22" s="102">
        <v>0</v>
      </c>
      <c r="BB22" s="102"/>
      <c r="BC22" s="102"/>
      <c r="BD22" s="108"/>
      <c r="BE22" s="108"/>
      <c r="BF22" s="108"/>
      <c r="BG22" s="108"/>
      <c r="BH22" s="109"/>
      <c r="BI22" s="109">
        <v>0</v>
      </c>
      <c r="BJ22" s="109">
        <v>0</v>
      </c>
      <c r="BK22" s="109"/>
    </row>
    <row r="23" ht="13.5" spans="1:63">
      <c r="A23" s="79" t="s">
        <v>38</v>
      </c>
      <c r="B23" s="97">
        <f t="shared" si="3"/>
        <v>0</v>
      </c>
      <c r="C23" s="97"/>
      <c r="D23" s="97"/>
      <c r="E23" s="97"/>
      <c r="F23" s="102">
        <f t="shared" si="4"/>
        <v>0</v>
      </c>
      <c r="G23" s="102"/>
      <c r="H23" s="102"/>
      <c r="I23" s="102"/>
      <c r="J23" s="102">
        <f t="shared" si="5"/>
        <v>0</v>
      </c>
      <c r="K23" s="102"/>
      <c r="L23" s="102"/>
      <c r="M23" s="102"/>
      <c r="N23" s="102">
        <f t="shared" si="6"/>
        <v>0</v>
      </c>
      <c r="O23" s="102">
        <f t="shared" si="7"/>
        <v>0</v>
      </c>
      <c r="P23" s="102">
        <v>0</v>
      </c>
      <c r="Q23" s="102">
        <v>0</v>
      </c>
      <c r="R23" s="102"/>
      <c r="S23" s="102"/>
      <c r="T23" s="102">
        <f t="shared" si="8"/>
        <v>0</v>
      </c>
      <c r="U23" s="102"/>
      <c r="V23" s="102"/>
      <c r="W23" s="102"/>
      <c r="X23" s="102">
        <f t="shared" si="9"/>
        <v>0</v>
      </c>
      <c r="Y23" s="102">
        <v>0</v>
      </c>
      <c r="Z23" s="102"/>
      <c r="AA23" s="102"/>
      <c r="AB23" s="102">
        <f t="shared" si="10"/>
        <v>0</v>
      </c>
      <c r="AC23" s="102">
        <v>0</v>
      </c>
      <c r="AD23" s="102"/>
      <c r="AE23" s="102"/>
      <c r="AF23" s="102">
        <f t="shared" si="11"/>
        <v>50</v>
      </c>
      <c r="AG23" s="102">
        <v>50</v>
      </c>
      <c r="AH23" s="102"/>
      <c r="AI23" s="102"/>
      <c r="AJ23" s="102">
        <f t="shared" si="12"/>
        <v>0</v>
      </c>
      <c r="AK23" s="102">
        <v>0</v>
      </c>
      <c r="AL23" s="102"/>
      <c r="AM23" s="102"/>
      <c r="AN23" s="102">
        <f t="shared" si="13"/>
        <v>0</v>
      </c>
      <c r="AO23" s="102">
        <v>0</v>
      </c>
      <c r="AP23" s="102"/>
      <c r="AQ23" s="102"/>
      <c r="AR23" s="102">
        <f t="shared" si="14"/>
        <v>0</v>
      </c>
      <c r="AS23" s="102"/>
      <c r="AT23" s="97"/>
      <c r="AU23" s="102"/>
      <c r="AV23" s="102">
        <f t="shared" si="15"/>
        <v>0</v>
      </c>
      <c r="AW23" s="102"/>
      <c r="AX23" s="102"/>
      <c r="AY23" s="102"/>
      <c r="AZ23" s="102">
        <f t="shared" si="16"/>
        <v>0</v>
      </c>
      <c r="BA23" s="102">
        <v>0</v>
      </c>
      <c r="BB23" s="102"/>
      <c r="BC23" s="102"/>
      <c r="BD23" s="108"/>
      <c r="BE23" s="108"/>
      <c r="BF23" s="108"/>
      <c r="BG23" s="108"/>
      <c r="BH23" s="109"/>
      <c r="BI23" s="109">
        <v>0</v>
      </c>
      <c r="BJ23" s="109">
        <v>0</v>
      </c>
      <c r="BK23" s="109"/>
    </row>
    <row r="24" ht="13.5" spans="1:63">
      <c r="A24" s="79" t="s">
        <v>39</v>
      </c>
      <c r="B24" s="97">
        <f t="shared" si="3"/>
        <v>0</v>
      </c>
      <c r="C24" s="97"/>
      <c r="D24" s="97"/>
      <c r="E24" s="97"/>
      <c r="F24" s="102">
        <f t="shared" si="4"/>
        <v>0</v>
      </c>
      <c r="G24" s="102"/>
      <c r="H24" s="102"/>
      <c r="I24" s="102"/>
      <c r="J24" s="102">
        <f t="shared" si="5"/>
        <v>0</v>
      </c>
      <c r="K24" s="102"/>
      <c r="L24" s="102"/>
      <c r="M24" s="102"/>
      <c r="N24" s="102">
        <f t="shared" si="6"/>
        <v>0</v>
      </c>
      <c r="O24" s="102">
        <f t="shared" si="7"/>
        <v>0</v>
      </c>
      <c r="P24" s="102">
        <v>0</v>
      </c>
      <c r="Q24" s="102">
        <v>0</v>
      </c>
      <c r="R24" s="102"/>
      <c r="S24" s="102"/>
      <c r="T24" s="102">
        <f t="shared" si="8"/>
        <v>240</v>
      </c>
      <c r="U24" s="102">
        <v>240</v>
      </c>
      <c r="V24" s="102">
        <v>0</v>
      </c>
      <c r="W24" s="102">
        <v>0</v>
      </c>
      <c r="X24" s="102">
        <f t="shared" si="9"/>
        <v>0</v>
      </c>
      <c r="Y24" s="102">
        <v>0</v>
      </c>
      <c r="Z24" s="102"/>
      <c r="AA24" s="102"/>
      <c r="AB24" s="102">
        <f t="shared" si="10"/>
        <v>0</v>
      </c>
      <c r="AC24" s="102">
        <v>0</v>
      </c>
      <c r="AD24" s="102"/>
      <c r="AE24" s="102"/>
      <c r="AF24" s="102">
        <f t="shared" si="11"/>
        <v>0</v>
      </c>
      <c r="AG24" s="102">
        <v>0</v>
      </c>
      <c r="AH24" s="102"/>
      <c r="AI24" s="102"/>
      <c r="AJ24" s="102">
        <f t="shared" si="12"/>
        <v>0</v>
      </c>
      <c r="AK24" s="102">
        <v>0</v>
      </c>
      <c r="AL24" s="102"/>
      <c r="AM24" s="102"/>
      <c r="AN24" s="102">
        <f t="shared" si="13"/>
        <v>0</v>
      </c>
      <c r="AO24" s="102">
        <v>0</v>
      </c>
      <c r="AP24" s="102"/>
      <c r="AQ24" s="102"/>
      <c r="AR24" s="102">
        <f t="shared" si="14"/>
        <v>0</v>
      </c>
      <c r="AS24" s="102"/>
      <c r="AT24" s="97"/>
      <c r="AU24" s="102"/>
      <c r="AV24" s="102">
        <f t="shared" si="15"/>
        <v>0</v>
      </c>
      <c r="AW24" s="102"/>
      <c r="AX24" s="102"/>
      <c r="AY24" s="102"/>
      <c r="AZ24" s="102">
        <f t="shared" si="16"/>
        <v>0</v>
      </c>
      <c r="BA24" s="102">
        <v>0</v>
      </c>
      <c r="BB24" s="102"/>
      <c r="BC24" s="102"/>
      <c r="BD24" s="108"/>
      <c r="BE24" s="108"/>
      <c r="BF24" s="108"/>
      <c r="BG24" s="108"/>
      <c r="BH24" s="109"/>
      <c r="BI24" s="109">
        <v>0</v>
      </c>
      <c r="BJ24" s="109">
        <v>0</v>
      </c>
      <c r="BK24" s="109"/>
    </row>
    <row r="25" ht="13.5" spans="1:65">
      <c r="A25" s="78" t="s">
        <v>40</v>
      </c>
      <c r="B25" s="97">
        <f t="shared" ref="B25:BK25" si="17">SUM(B26:B46)</f>
        <v>6751.65</v>
      </c>
      <c r="C25" s="97">
        <f t="shared" si="17"/>
        <v>6287.65</v>
      </c>
      <c r="D25" s="97">
        <f t="shared" si="17"/>
        <v>464</v>
      </c>
      <c r="E25" s="97">
        <f t="shared" si="17"/>
        <v>0</v>
      </c>
      <c r="F25" s="97">
        <f t="shared" si="17"/>
        <v>3646.75</v>
      </c>
      <c r="G25" s="97">
        <f t="shared" si="17"/>
        <v>3646.75</v>
      </c>
      <c r="H25" s="97">
        <f t="shared" si="17"/>
        <v>-1.77635683940025e-15</v>
      </c>
      <c r="I25" s="97">
        <f t="shared" si="17"/>
        <v>0</v>
      </c>
      <c r="J25" s="97">
        <f t="shared" si="17"/>
        <v>0</v>
      </c>
      <c r="K25" s="97">
        <f t="shared" si="17"/>
        <v>0</v>
      </c>
      <c r="L25" s="97">
        <f t="shared" si="17"/>
        <v>0</v>
      </c>
      <c r="M25" s="97">
        <f t="shared" si="17"/>
        <v>0</v>
      </c>
      <c r="N25" s="97">
        <f t="shared" si="17"/>
        <v>3678.36</v>
      </c>
      <c r="O25" s="97">
        <f t="shared" si="17"/>
        <v>3678.36</v>
      </c>
      <c r="P25" s="97">
        <f t="shared" si="17"/>
        <v>1839.18</v>
      </c>
      <c r="Q25" s="97">
        <f t="shared" si="17"/>
        <v>1839.18</v>
      </c>
      <c r="R25" s="97">
        <f t="shared" si="17"/>
        <v>0</v>
      </c>
      <c r="S25" s="97">
        <f t="shared" si="17"/>
        <v>0</v>
      </c>
      <c r="T25" s="97">
        <f t="shared" si="17"/>
        <v>1215</v>
      </c>
      <c r="U25" s="97">
        <f t="shared" si="17"/>
        <v>1200</v>
      </c>
      <c r="V25" s="97">
        <f t="shared" si="17"/>
        <v>15</v>
      </c>
      <c r="W25" s="97">
        <f t="shared" si="17"/>
        <v>15</v>
      </c>
      <c r="X25" s="97">
        <f t="shared" si="17"/>
        <v>2448.02</v>
      </c>
      <c r="Y25" s="97">
        <f t="shared" si="17"/>
        <v>2448.02</v>
      </c>
      <c r="Z25" s="97">
        <f t="shared" si="17"/>
        <v>0</v>
      </c>
      <c r="AA25" s="97">
        <f t="shared" si="17"/>
        <v>0</v>
      </c>
      <c r="AB25" s="97">
        <f t="shared" si="17"/>
        <v>0</v>
      </c>
      <c r="AC25" s="97">
        <f t="shared" si="17"/>
        <v>0</v>
      </c>
      <c r="AD25" s="97">
        <f t="shared" si="17"/>
        <v>0</v>
      </c>
      <c r="AE25" s="97">
        <f t="shared" si="17"/>
        <v>0</v>
      </c>
      <c r="AF25" s="97">
        <f t="shared" si="17"/>
        <v>0</v>
      </c>
      <c r="AG25" s="97">
        <f t="shared" si="17"/>
        <v>0</v>
      </c>
      <c r="AH25" s="97">
        <f t="shared" si="17"/>
        <v>0</v>
      </c>
      <c r="AI25" s="97">
        <f t="shared" si="17"/>
        <v>0</v>
      </c>
      <c r="AJ25" s="97">
        <f t="shared" si="17"/>
        <v>0</v>
      </c>
      <c r="AK25" s="97">
        <f t="shared" si="17"/>
        <v>0</v>
      </c>
      <c r="AL25" s="97">
        <f t="shared" si="17"/>
        <v>0</v>
      </c>
      <c r="AM25" s="97">
        <f t="shared" si="17"/>
        <v>0</v>
      </c>
      <c r="AN25" s="97">
        <f t="shared" si="17"/>
        <v>0</v>
      </c>
      <c r="AO25" s="97">
        <f t="shared" si="17"/>
        <v>0</v>
      </c>
      <c r="AP25" s="97">
        <f t="shared" si="17"/>
        <v>0</v>
      </c>
      <c r="AQ25" s="97">
        <f t="shared" si="17"/>
        <v>0</v>
      </c>
      <c r="AR25" s="97">
        <f t="shared" si="17"/>
        <v>2910.24</v>
      </c>
      <c r="AS25" s="97">
        <f t="shared" si="17"/>
        <v>2438.34</v>
      </c>
      <c r="AT25" s="97">
        <f t="shared" si="17"/>
        <v>471.9</v>
      </c>
      <c r="AU25" s="97">
        <f t="shared" si="17"/>
        <v>0</v>
      </c>
      <c r="AV25" s="97">
        <f t="shared" si="17"/>
        <v>836.69</v>
      </c>
      <c r="AW25" s="97">
        <f t="shared" si="17"/>
        <v>999.48</v>
      </c>
      <c r="AX25" s="97">
        <f t="shared" si="17"/>
        <v>-162.79</v>
      </c>
      <c r="AY25" s="97">
        <f t="shared" si="17"/>
        <v>0</v>
      </c>
      <c r="AZ25" s="97">
        <f t="shared" si="17"/>
        <v>0</v>
      </c>
      <c r="BA25" s="97">
        <f t="shared" si="17"/>
        <v>0</v>
      </c>
      <c r="BB25" s="97">
        <f t="shared" si="17"/>
        <v>0</v>
      </c>
      <c r="BC25" s="97">
        <f t="shared" si="17"/>
        <v>0</v>
      </c>
      <c r="BD25" s="97">
        <f t="shared" si="17"/>
        <v>0</v>
      </c>
      <c r="BE25" s="97">
        <f t="shared" si="17"/>
        <v>0</v>
      </c>
      <c r="BF25" s="97">
        <f t="shared" si="17"/>
        <v>0</v>
      </c>
      <c r="BG25" s="97">
        <f t="shared" si="17"/>
        <v>0</v>
      </c>
      <c r="BH25" s="111">
        <f t="shared" si="17"/>
        <v>15498.26</v>
      </c>
      <c r="BI25" s="111">
        <f t="shared" si="17"/>
        <v>12507.37</v>
      </c>
      <c r="BJ25" s="111">
        <f t="shared" si="17"/>
        <v>2990.89</v>
      </c>
      <c r="BK25" s="111">
        <f t="shared" si="17"/>
        <v>0</v>
      </c>
      <c r="BL25">
        <v>36258.28406461</v>
      </c>
      <c r="BM25">
        <f t="shared" ref="BM25:BM40" si="18">BL25-B25-F25-J25-P25-T25-X25-AB25-AF25-AJ25-AN25-AR25-AV25-AZ25-BD25</f>
        <v>16610.75406461</v>
      </c>
    </row>
    <row r="26" ht="13.5" spans="1:65">
      <c r="A26" s="81" t="s">
        <v>41</v>
      </c>
      <c r="B26" s="97">
        <f t="shared" ref="B26:B46" si="19">C26+D26</f>
        <v>333.3</v>
      </c>
      <c r="C26" s="99">
        <v>149.3</v>
      </c>
      <c r="D26" s="100">
        <v>184</v>
      </c>
      <c r="E26" s="103">
        <v>2</v>
      </c>
      <c r="F26" s="102">
        <f t="shared" ref="F26:F46" si="20">G26+H26</f>
        <v>336.05</v>
      </c>
      <c r="G26" s="102">
        <v>332.05</v>
      </c>
      <c r="H26" s="102">
        <v>4</v>
      </c>
      <c r="I26" s="102">
        <v>4</v>
      </c>
      <c r="J26" s="102">
        <f t="shared" ref="J26:J46" si="21">K26+L26</f>
        <v>0</v>
      </c>
      <c r="K26" s="102"/>
      <c r="L26" s="102"/>
      <c r="M26" s="102"/>
      <c r="N26" s="102">
        <f t="shared" ref="N26:N46" si="22">O26+R26</f>
        <v>1426.8</v>
      </c>
      <c r="O26" s="102">
        <f t="shared" ref="O26:O46" si="23">P26+Q26</f>
        <v>1426.8</v>
      </c>
      <c r="P26" s="102">
        <v>713.4</v>
      </c>
      <c r="Q26" s="102">
        <v>713.4</v>
      </c>
      <c r="R26" s="102">
        <v>0</v>
      </c>
      <c r="S26" s="102">
        <v>1</v>
      </c>
      <c r="T26" s="102">
        <f t="shared" ref="T26:T46" si="24">U26+V26</f>
        <v>0</v>
      </c>
      <c r="U26" s="102">
        <v>0</v>
      </c>
      <c r="V26" s="102">
        <v>0</v>
      </c>
      <c r="W26" s="102">
        <v>0</v>
      </c>
      <c r="X26" s="102">
        <f t="shared" ref="X26:X46" si="25">Y26+Z26</f>
        <v>821.49</v>
      </c>
      <c r="Y26" s="102">
        <v>821.49</v>
      </c>
      <c r="Z26" s="102"/>
      <c r="AA26" s="102"/>
      <c r="AB26" s="102">
        <f t="shared" ref="AB26:AB46" si="26">AC26+AD26</f>
        <v>0</v>
      </c>
      <c r="AC26" s="102">
        <v>0</v>
      </c>
      <c r="AD26" s="102"/>
      <c r="AE26" s="102"/>
      <c r="AF26" s="102">
        <f t="shared" ref="AF26:AF46" si="27">AG26+AH26</f>
        <v>0</v>
      </c>
      <c r="AG26" s="102">
        <v>0</v>
      </c>
      <c r="AH26" s="102"/>
      <c r="AI26" s="102"/>
      <c r="AJ26" s="102">
        <f t="shared" ref="AJ26:AJ46" si="28">AK26+AL26</f>
        <v>0</v>
      </c>
      <c r="AK26" s="102">
        <v>0</v>
      </c>
      <c r="AL26" s="102"/>
      <c r="AM26" s="102"/>
      <c r="AN26" s="102">
        <f t="shared" ref="AN26:AN46" si="29">AO26+AP26</f>
        <v>0</v>
      </c>
      <c r="AO26" s="102">
        <v>0</v>
      </c>
      <c r="AP26" s="102"/>
      <c r="AQ26" s="102"/>
      <c r="AR26" s="102">
        <f t="shared" ref="AR26:AR46" si="30">AS26+AT26</f>
        <v>943.73</v>
      </c>
      <c r="AS26" s="102">
        <v>670.68</v>
      </c>
      <c r="AT26" s="97">
        <v>273.05</v>
      </c>
      <c r="AU26" s="102"/>
      <c r="AV26" s="102">
        <f t="shared" ref="AV26:AV46" si="31">AW26+AX26</f>
        <v>0</v>
      </c>
      <c r="AW26" s="102">
        <v>0</v>
      </c>
      <c r="AX26" s="102">
        <v>0</v>
      </c>
      <c r="AY26" s="102"/>
      <c r="AZ26" s="102">
        <f t="shared" ref="AZ26:AZ46" si="32">BA26+BB26</f>
        <v>0</v>
      </c>
      <c r="BA26" s="102">
        <v>0</v>
      </c>
      <c r="BB26" s="102"/>
      <c r="BC26" s="102"/>
      <c r="BD26" s="108"/>
      <c r="BE26" s="108"/>
      <c r="BF26" s="108"/>
      <c r="BG26" s="108"/>
      <c r="BH26" s="109">
        <v>6545.46</v>
      </c>
      <c r="BI26" s="109">
        <v>5282.31</v>
      </c>
      <c r="BJ26" s="109">
        <v>1263.15</v>
      </c>
      <c r="BK26" s="109"/>
      <c r="BL26">
        <v>15313.1205143576</v>
      </c>
      <c r="BM26">
        <f t="shared" si="18"/>
        <v>12165.1505143576</v>
      </c>
    </row>
    <row r="27" ht="13.5" spans="1:65">
      <c r="A27" s="81" t="s">
        <v>42</v>
      </c>
      <c r="B27" s="97">
        <f t="shared" si="19"/>
        <v>56.7</v>
      </c>
      <c r="C27" s="99">
        <v>40.7</v>
      </c>
      <c r="D27" s="100">
        <v>16</v>
      </c>
      <c r="E27" s="103">
        <v>1</v>
      </c>
      <c r="F27" s="102">
        <f t="shared" si="20"/>
        <v>97.18</v>
      </c>
      <c r="G27" s="102">
        <v>84.59</v>
      </c>
      <c r="H27" s="102">
        <v>12.59</v>
      </c>
      <c r="I27" s="102">
        <v>1</v>
      </c>
      <c r="J27" s="102">
        <f t="shared" si="21"/>
        <v>0</v>
      </c>
      <c r="K27" s="102"/>
      <c r="L27" s="102"/>
      <c r="M27" s="102"/>
      <c r="N27" s="102">
        <f t="shared" si="22"/>
        <v>111.36</v>
      </c>
      <c r="O27" s="102">
        <f t="shared" si="23"/>
        <v>111.36</v>
      </c>
      <c r="P27" s="102">
        <v>55.68</v>
      </c>
      <c r="Q27" s="102">
        <v>55.68</v>
      </c>
      <c r="R27" s="102">
        <v>0</v>
      </c>
      <c r="S27" s="102">
        <v>1</v>
      </c>
      <c r="T27" s="102">
        <f t="shared" si="24"/>
        <v>200</v>
      </c>
      <c r="U27" s="102">
        <v>200</v>
      </c>
      <c r="V27" s="102">
        <v>0</v>
      </c>
      <c r="W27" s="102">
        <v>0</v>
      </c>
      <c r="X27" s="102">
        <f t="shared" si="25"/>
        <v>75</v>
      </c>
      <c r="Y27" s="102">
        <v>75</v>
      </c>
      <c r="Z27" s="102"/>
      <c r="AA27" s="102"/>
      <c r="AB27" s="102">
        <f t="shared" si="26"/>
        <v>0</v>
      </c>
      <c r="AC27" s="102">
        <v>0</v>
      </c>
      <c r="AD27" s="102"/>
      <c r="AE27" s="102"/>
      <c r="AF27" s="102">
        <f t="shared" si="27"/>
        <v>0</v>
      </c>
      <c r="AG27" s="102">
        <v>0</v>
      </c>
      <c r="AH27" s="102"/>
      <c r="AI27" s="102"/>
      <c r="AJ27" s="102">
        <f t="shared" si="28"/>
        <v>0</v>
      </c>
      <c r="AK27" s="102">
        <v>0</v>
      </c>
      <c r="AL27" s="102"/>
      <c r="AM27" s="102"/>
      <c r="AN27" s="102">
        <f t="shared" si="29"/>
        <v>0</v>
      </c>
      <c r="AO27" s="102">
        <v>0</v>
      </c>
      <c r="AP27" s="102"/>
      <c r="AQ27" s="102"/>
      <c r="AR27" s="102">
        <f t="shared" si="30"/>
        <v>58.65</v>
      </c>
      <c r="AS27" s="102">
        <v>58.32</v>
      </c>
      <c r="AT27" s="97">
        <v>0.33</v>
      </c>
      <c r="AU27" s="102"/>
      <c r="AV27" s="102">
        <f t="shared" si="31"/>
        <v>0</v>
      </c>
      <c r="AW27" s="102">
        <v>0</v>
      </c>
      <c r="AX27" s="102">
        <v>0</v>
      </c>
      <c r="AY27" s="102"/>
      <c r="AZ27" s="102">
        <f t="shared" si="32"/>
        <v>0</v>
      </c>
      <c r="BA27" s="102">
        <v>0</v>
      </c>
      <c r="BB27" s="102"/>
      <c r="BC27" s="102"/>
      <c r="BD27" s="108"/>
      <c r="BE27" s="108"/>
      <c r="BF27" s="108"/>
      <c r="BG27" s="108"/>
      <c r="BH27" s="109">
        <v>319.45</v>
      </c>
      <c r="BI27" s="109">
        <v>257.81</v>
      </c>
      <c r="BJ27" s="109">
        <v>61.64</v>
      </c>
      <c r="BK27" s="109"/>
      <c r="BL27">
        <v>747.367834018395</v>
      </c>
      <c r="BM27">
        <f t="shared" si="18"/>
        <v>204.157834018395</v>
      </c>
    </row>
    <row r="28" ht="13.5" spans="1:65">
      <c r="A28" s="81" t="s">
        <v>43</v>
      </c>
      <c r="B28" s="97">
        <f t="shared" si="19"/>
        <v>76</v>
      </c>
      <c r="C28" s="99">
        <v>32</v>
      </c>
      <c r="D28" s="100">
        <v>44</v>
      </c>
      <c r="E28" s="103">
        <v>0</v>
      </c>
      <c r="F28" s="102">
        <f t="shared" si="20"/>
        <v>144.68</v>
      </c>
      <c r="G28" s="102">
        <v>144.57</v>
      </c>
      <c r="H28" s="102">
        <v>0.11</v>
      </c>
      <c r="I28" s="102" t="s">
        <v>137</v>
      </c>
      <c r="J28" s="102">
        <f t="shared" si="21"/>
        <v>0</v>
      </c>
      <c r="K28" s="102"/>
      <c r="L28" s="102"/>
      <c r="M28" s="102"/>
      <c r="N28" s="102">
        <f t="shared" si="22"/>
        <v>205.32</v>
      </c>
      <c r="O28" s="102">
        <f t="shared" si="23"/>
        <v>205.32</v>
      </c>
      <c r="P28" s="102">
        <v>102.66</v>
      </c>
      <c r="Q28" s="102">
        <v>102.66</v>
      </c>
      <c r="R28" s="102">
        <v>0</v>
      </c>
      <c r="S28" s="102">
        <v>0</v>
      </c>
      <c r="T28" s="102">
        <f t="shared" si="24"/>
        <v>150</v>
      </c>
      <c r="U28" s="102">
        <v>150</v>
      </c>
      <c r="V28" s="102">
        <v>0</v>
      </c>
      <c r="W28" s="102">
        <v>0</v>
      </c>
      <c r="X28" s="102">
        <f t="shared" si="25"/>
        <v>113</v>
      </c>
      <c r="Y28" s="102">
        <v>113</v>
      </c>
      <c r="Z28" s="102"/>
      <c r="AA28" s="102"/>
      <c r="AB28" s="102">
        <f t="shared" si="26"/>
        <v>0</v>
      </c>
      <c r="AC28" s="102">
        <v>0</v>
      </c>
      <c r="AD28" s="102"/>
      <c r="AE28" s="102"/>
      <c r="AF28" s="102">
        <f t="shared" si="27"/>
        <v>0</v>
      </c>
      <c r="AG28" s="102">
        <v>0</v>
      </c>
      <c r="AH28" s="102"/>
      <c r="AI28" s="102"/>
      <c r="AJ28" s="102">
        <f t="shared" si="28"/>
        <v>0</v>
      </c>
      <c r="AK28" s="102">
        <v>0</v>
      </c>
      <c r="AL28" s="102"/>
      <c r="AM28" s="102"/>
      <c r="AN28" s="102">
        <f t="shared" si="29"/>
        <v>0</v>
      </c>
      <c r="AO28" s="102">
        <v>0</v>
      </c>
      <c r="AP28" s="102"/>
      <c r="AQ28" s="102"/>
      <c r="AR28" s="102">
        <f t="shared" si="30"/>
        <v>128.53</v>
      </c>
      <c r="AS28" s="102">
        <v>97.2</v>
      </c>
      <c r="AT28" s="97">
        <v>31.33</v>
      </c>
      <c r="AU28" s="102"/>
      <c r="AV28" s="102">
        <f t="shared" si="31"/>
        <v>2.17</v>
      </c>
      <c r="AW28" s="102">
        <v>2.85</v>
      </c>
      <c r="AX28" s="102">
        <v>-0.68</v>
      </c>
      <c r="AY28" s="102"/>
      <c r="AZ28" s="102">
        <f t="shared" si="32"/>
        <v>0</v>
      </c>
      <c r="BA28" s="102">
        <v>0</v>
      </c>
      <c r="BB28" s="102"/>
      <c r="BC28" s="102"/>
      <c r="BD28" s="108"/>
      <c r="BE28" s="108"/>
      <c r="BF28" s="108"/>
      <c r="BG28" s="108"/>
      <c r="BH28" s="109">
        <v>700.12</v>
      </c>
      <c r="BI28" s="109">
        <v>565.01</v>
      </c>
      <c r="BJ28" s="109">
        <v>135.11</v>
      </c>
      <c r="BK28" s="109"/>
      <c r="BL28">
        <v>1637.94516917962</v>
      </c>
      <c r="BM28">
        <f t="shared" si="18"/>
        <v>920.90516917962</v>
      </c>
    </row>
    <row r="29" ht="13.5" spans="1:65">
      <c r="A29" s="81" t="s">
        <v>44</v>
      </c>
      <c r="B29" s="97">
        <f t="shared" si="19"/>
        <v>65</v>
      </c>
      <c r="C29" s="99">
        <v>33</v>
      </c>
      <c r="D29" s="100">
        <v>32</v>
      </c>
      <c r="E29" s="103">
        <v>0</v>
      </c>
      <c r="F29" s="102">
        <f t="shared" si="20"/>
        <v>216.07</v>
      </c>
      <c r="G29" s="102">
        <v>225.4</v>
      </c>
      <c r="H29" s="102">
        <v>-9.33</v>
      </c>
      <c r="I29" s="102">
        <v>3</v>
      </c>
      <c r="J29" s="102">
        <f t="shared" si="21"/>
        <v>0</v>
      </c>
      <c r="K29" s="102"/>
      <c r="L29" s="102"/>
      <c r="M29" s="102"/>
      <c r="N29" s="102">
        <f t="shared" si="22"/>
        <v>132.24</v>
      </c>
      <c r="O29" s="102">
        <f t="shared" si="23"/>
        <v>132.24</v>
      </c>
      <c r="P29" s="102">
        <v>66.12</v>
      </c>
      <c r="Q29" s="102">
        <v>66.12</v>
      </c>
      <c r="R29" s="102">
        <v>0</v>
      </c>
      <c r="S29" s="102">
        <v>0</v>
      </c>
      <c r="T29" s="102">
        <f t="shared" si="24"/>
        <v>0</v>
      </c>
      <c r="U29" s="102">
        <v>0</v>
      </c>
      <c r="V29" s="102">
        <v>0</v>
      </c>
      <c r="W29" s="102">
        <v>0</v>
      </c>
      <c r="X29" s="102">
        <f t="shared" si="25"/>
        <v>115.5</v>
      </c>
      <c r="Y29" s="102">
        <v>115.5</v>
      </c>
      <c r="Z29" s="102"/>
      <c r="AA29" s="102"/>
      <c r="AB29" s="102">
        <f t="shared" si="26"/>
        <v>0</v>
      </c>
      <c r="AC29" s="102">
        <v>0</v>
      </c>
      <c r="AD29" s="102"/>
      <c r="AE29" s="102"/>
      <c r="AF29" s="102">
        <f t="shared" si="27"/>
        <v>0</v>
      </c>
      <c r="AG29" s="102">
        <v>0</v>
      </c>
      <c r="AH29" s="102"/>
      <c r="AI29" s="102"/>
      <c r="AJ29" s="102">
        <f t="shared" si="28"/>
        <v>0</v>
      </c>
      <c r="AK29" s="102">
        <v>0</v>
      </c>
      <c r="AL29" s="102"/>
      <c r="AM29" s="102"/>
      <c r="AN29" s="102">
        <f t="shared" si="29"/>
        <v>0</v>
      </c>
      <c r="AO29" s="102">
        <v>0</v>
      </c>
      <c r="AP29" s="102"/>
      <c r="AQ29" s="102"/>
      <c r="AR29" s="102">
        <f t="shared" si="30"/>
        <v>68.67</v>
      </c>
      <c r="AS29" s="102">
        <v>57.24</v>
      </c>
      <c r="AT29" s="97">
        <v>11.43</v>
      </c>
      <c r="AU29" s="102"/>
      <c r="AV29" s="102">
        <f t="shared" si="31"/>
        <v>0</v>
      </c>
      <c r="AW29" s="102">
        <v>0</v>
      </c>
      <c r="AX29" s="102">
        <v>0</v>
      </c>
      <c r="AY29" s="102"/>
      <c r="AZ29" s="102">
        <f t="shared" si="32"/>
        <v>0</v>
      </c>
      <c r="BA29" s="102">
        <v>0</v>
      </c>
      <c r="BB29" s="102"/>
      <c r="BC29" s="102"/>
      <c r="BD29" s="108"/>
      <c r="BE29" s="108"/>
      <c r="BF29" s="108"/>
      <c r="BG29" s="108"/>
      <c r="BH29" s="109">
        <v>393.01</v>
      </c>
      <c r="BI29" s="109">
        <v>317.17</v>
      </c>
      <c r="BJ29" s="109">
        <v>75.84</v>
      </c>
      <c r="BK29" s="109"/>
      <c r="BL29">
        <v>919.449637804904</v>
      </c>
      <c r="BM29">
        <f t="shared" si="18"/>
        <v>388.089637804904</v>
      </c>
    </row>
    <row r="30" ht="13.5" spans="1:65">
      <c r="A30" s="81" t="s">
        <v>45</v>
      </c>
      <c r="B30" s="97">
        <f t="shared" si="19"/>
        <v>33.18</v>
      </c>
      <c r="C30" s="99">
        <v>33.18</v>
      </c>
      <c r="D30" s="100">
        <v>0</v>
      </c>
      <c r="E30" s="103">
        <v>0</v>
      </c>
      <c r="F30" s="102">
        <f t="shared" si="20"/>
        <v>111.53</v>
      </c>
      <c r="G30" s="102">
        <v>116.12</v>
      </c>
      <c r="H30" s="102">
        <v>-4.59</v>
      </c>
      <c r="I30" s="102">
        <v>-1</v>
      </c>
      <c r="J30" s="102">
        <f t="shared" si="21"/>
        <v>0</v>
      </c>
      <c r="K30" s="102"/>
      <c r="L30" s="102"/>
      <c r="M30" s="102"/>
      <c r="N30" s="102">
        <f t="shared" si="22"/>
        <v>52.2</v>
      </c>
      <c r="O30" s="102">
        <f t="shared" si="23"/>
        <v>52.2</v>
      </c>
      <c r="P30" s="102">
        <v>26.1</v>
      </c>
      <c r="Q30" s="102">
        <v>26.1</v>
      </c>
      <c r="R30" s="102">
        <v>0</v>
      </c>
      <c r="S30" s="102">
        <v>0</v>
      </c>
      <c r="T30" s="102">
        <f t="shared" si="24"/>
        <v>85</v>
      </c>
      <c r="U30" s="102">
        <v>80</v>
      </c>
      <c r="V30" s="102">
        <v>5</v>
      </c>
      <c r="W30" s="102">
        <v>5</v>
      </c>
      <c r="X30" s="102">
        <f t="shared" si="25"/>
        <v>28.5</v>
      </c>
      <c r="Y30" s="102">
        <v>28.5</v>
      </c>
      <c r="Z30" s="102"/>
      <c r="AA30" s="102"/>
      <c r="AB30" s="102">
        <f t="shared" si="26"/>
        <v>0</v>
      </c>
      <c r="AC30" s="102">
        <v>0</v>
      </c>
      <c r="AD30" s="102"/>
      <c r="AE30" s="102"/>
      <c r="AF30" s="102">
        <f t="shared" si="27"/>
        <v>0</v>
      </c>
      <c r="AG30" s="102">
        <v>0</v>
      </c>
      <c r="AH30" s="102"/>
      <c r="AI30" s="102"/>
      <c r="AJ30" s="102">
        <f t="shared" si="28"/>
        <v>0</v>
      </c>
      <c r="AK30" s="102">
        <v>0</v>
      </c>
      <c r="AL30" s="102"/>
      <c r="AM30" s="102"/>
      <c r="AN30" s="102">
        <f t="shared" si="29"/>
        <v>0</v>
      </c>
      <c r="AO30" s="102">
        <v>0</v>
      </c>
      <c r="AP30" s="102"/>
      <c r="AQ30" s="102"/>
      <c r="AR30" s="102">
        <f t="shared" si="30"/>
        <v>32.56</v>
      </c>
      <c r="AS30" s="102">
        <v>30.76</v>
      </c>
      <c r="AT30" s="97">
        <v>1.8</v>
      </c>
      <c r="AU30" s="102"/>
      <c r="AV30" s="102">
        <f t="shared" si="31"/>
        <v>0</v>
      </c>
      <c r="AW30" s="102">
        <v>0</v>
      </c>
      <c r="AX30" s="102">
        <v>0</v>
      </c>
      <c r="AY30" s="102"/>
      <c r="AZ30" s="102">
        <f t="shared" si="32"/>
        <v>0</v>
      </c>
      <c r="BA30" s="102">
        <v>0</v>
      </c>
      <c r="BB30" s="102"/>
      <c r="BC30" s="102"/>
      <c r="BD30" s="108"/>
      <c r="BE30" s="108"/>
      <c r="BF30" s="108"/>
      <c r="BG30" s="108"/>
      <c r="BH30" s="109">
        <v>248.98</v>
      </c>
      <c r="BI30" s="109">
        <v>200.93</v>
      </c>
      <c r="BJ30" s="109">
        <v>48.05</v>
      </c>
      <c r="BK30" s="109"/>
      <c r="BL30">
        <v>582.486105704125</v>
      </c>
      <c r="BM30">
        <f t="shared" si="18"/>
        <v>265.616105704125</v>
      </c>
    </row>
    <row r="31" ht="13.5" spans="1:65">
      <c r="A31" s="81" t="s">
        <v>46</v>
      </c>
      <c r="B31" s="97">
        <f t="shared" si="19"/>
        <v>29.5</v>
      </c>
      <c r="C31" s="99">
        <v>29.5</v>
      </c>
      <c r="D31" s="100">
        <v>0</v>
      </c>
      <c r="E31" s="103">
        <v>-1</v>
      </c>
      <c r="F31" s="102">
        <f t="shared" si="20"/>
        <v>188.87</v>
      </c>
      <c r="G31" s="102">
        <v>183.65</v>
      </c>
      <c r="H31" s="102">
        <v>5.22</v>
      </c>
      <c r="I31" s="102">
        <v>1</v>
      </c>
      <c r="J31" s="102">
        <f t="shared" si="21"/>
        <v>0</v>
      </c>
      <c r="K31" s="102"/>
      <c r="L31" s="102"/>
      <c r="M31" s="102"/>
      <c r="N31" s="102">
        <f t="shared" si="22"/>
        <v>128.76</v>
      </c>
      <c r="O31" s="102">
        <f t="shared" si="23"/>
        <v>128.76</v>
      </c>
      <c r="P31" s="102">
        <v>64.38</v>
      </c>
      <c r="Q31" s="102">
        <v>64.38</v>
      </c>
      <c r="R31" s="102">
        <v>0</v>
      </c>
      <c r="S31" s="102">
        <v>0</v>
      </c>
      <c r="T31" s="102">
        <f t="shared" si="24"/>
        <v>0</v>
      </c>
      <c r="U31" s="102">
        <v>0</v>
      </c>
      <c r="V31" s="102">
        <v>0</v>
      </c>
      <c r="W31" s="102">
        <v>0</v>
      </c>
      <c r="X31" s="102">
        <f t="shared" si="25"/>
        <v>113.5</v>
      </c>
      <c r="Y31" s="102">
        <v>113.5</v>
      </c>
      <c r="Z31" s="102"/>
      <c r="AA31" s="102"/>
      <c r="AB31" s="102">
        <f t="shared" si="26"/>
        <v>0</v>
      </c>
      <c r="AC31" s="102">
        <v>0</v>
      </c>
      <c r="AD31" s="102"/>
      <c r="AE31" s="102"/>
      <c r="AF31" s="102">
        <f t="shared" si="27"/>
        <v>0</v>
      </c>
      <c r="AG31" s="102">
        <v>0</v>
      </c>
      <c r="AH31" s="102"/>
      <c r="AI31" s="102"/>
      <c r="AJ31" s="102">
        <f t="shared" si="28"/>
        <v>0</v>
      </c>
      <c r="AK31" s="102">
        <v>0</v>
      </c>
      <c r="AL31" s="102"/>
      <c r="AM31" s="102"/>
      <c r="AN31" s="102">
        <f t="shared" si="29"/>
        <v>0</v>
      </c>
      <c r="AO31" s="102">
        <v>0</v>
      </c>
      <c r="AP31" s="102"/>
      <c r="AQ31" s="102"/>
      <c r="AR31" s="102">
        <f t="shared" si="30"/>
        <v>63.87</v>
      </c>
      <c r="AS31" s="102">
        <v>50.12</v>
      </c>
      <c r="AT31" s="97">
        <v>13.75</v>
      </c>
      <c r="AU31" s="102"/>
      <c r="AV31" s="102">
        <f t="shared" si="31"/>
        <v>21.14</v>
      </c>
      <c r="AW31" s="102">
        <v>29.5</v>
      </c>
      <c r="AX31" s="102">
        <v>-8.36</v>
      </c>
      <c r="AY31" s="102"/>
      <c r="AZ31" s="102">
        <f t="shared" si="32"/>
        <v>0</v>
      </c>
      <c r="BA31" s="102">
        <v>0</v>
      </c>
      <c r="BB31" s="102"/>
      <c r="BC31" s="102"/>
      <c r="BD31" s="108"/>
      <c r="BE31" s="108"/>
      <c r="BF31" s="108"/>
      <c r="BG31" s="108"/>
      <c r="BH31" s="109">
        <v>493.65</v>
      </c>
      <c r="BI31" s="109">
        <v>398.38</v>
      </c>
      <c r="BJ31" s="109">
        <v>95.27</v>
      </c>
      <c r="BK31" s="109"/>
      <c r="BL31">
        <v>1154.89210574712</v>
      </c>
      <c r="BM31">
        <f t="shared" si="18"/>
        <v>673.63210574712</v>
      </c>
    </row>
    <row r="32" ht="13.5" spans="1:65">
      <c r="A32" s="81" t="s">
        <v>47</v>
      </c>
      <c r="B32" s="97">
        <f t="shared" si="19"/>
        <v>40</v>
      </c>
      <c r="C32" s="99">
        <v>40</v>
      </c>
      <c r="D32" s="100">
        <v>0</v>
      </c>
      <c r="E32" s="103">
        <v>1</v>
      </c>
      <c r="F32" s="102">
        <f t="shared" si="20"/>
        <v>420.45</v>
      </c>
      <c r="G32" s="102">
        <v>422.45</v>
      </c>
      <c r="H32" s="102">
        <v>-2</v>
      </c>
      <c r="I32" s="102">
        <v>-2</v>
      </c>
      <c r="J32" s="102">
        <f t="shared" si="21"/>
        <v>0</v>
      </c>
      <c r="K32" s="102"/>
      <c r="L32" s="102"/>
      <c r="M32" s="102"/>
      <c r="N32" s="102">
        <f t="shared" si="22"/>
        <v>97.44</v>
      </c>
      <c r="O32" s="102">
        <f t="shared" si="23"/>
        <v>97.44</v>
      </c>
      <c r="P32" s="102">
        <v>48.72</v>
      </c>
      <c r="Q32" s="102">
        <v>48.72</v>
      </c>
      <c r="R32" s="102">
        <v>0</v>
      </c>
      <c r="S32" s="102">
        <v>0</v>
      </c>
      <c r="T32" s="102">
        <f t="shared" si="24"/>
        <v>150</v>
      </c>
      <c r="U32" s="102">
        <v>150</v>
      </c>
      <c r="V32" s="102">
        <v>0</v>
      </c>
      <c r="W32" s="102">
        <v>0</v>
      </c>
      <c r="X32" s="102">
        <f t="shared" si="25"/>
        <v>36.5</v>
      </c>
      <c r="Y32" s="102">
        <v>36.5</v>
      </c>
      <c r="Z32" s="102"/>
      <c r="AA32" s="102"/>
      <c r="AB32" s="102">
        <f t="shared" si="26"/>
        <v>0</v>
      </c>
      <c r="AC32" s="102">
        <v>0</v>
      </c>
      <c r="AD32" s="102"/>
      <c r="AE32" s="102"/>
      <c r="AF32" s="102">
        <f t="shared" si="27"/>
        <v>0</v>
      </c>
      <c r="AG32" s="102">
        <v>0</v>
      </c>
      <c r="AH32" s="102"/>
      <c r="AI32" s="102"/>
      <c r="AJ32" s="102">
        <f t="shared" si="28"/>
        <v>0</v>
      </c>
      <c r="AK32" s="102">
        <v>0</v>
      </c>
      <c r="AL32" s="102"/>
      <c r="AM32" s="102"/>
      <c r="AN32" s="102">
        <f t="shared" si="29"/>
        <v>0</v>
      </c>
      <c r="AO32" s="102">
        <v>0</v>
      </c>
      <c r="AP32" s="102"/>
      <c r="AQ32" s="102"/>
      <c r="AR32" s="102">
        <f t="shared" si="30"/>
        <v>66.38</v>
      </c>
      <c r="AS32" s="102">
        <v>59.46</v>
      </c>
      <c r="AT32" s="97">
        <v>6.92</v>
      </c>
      <c r="AU32" s="102"/>
      <c r="AV32" s="102">
        <f t="shared" si="31"/>
        <v>43.19</v>
      </c>
      <c r="AW32" s="102">
        <v>54.64</v>
      </c>
      <c r="AX32" s="102">
        <v>-11.45</v>
      </c>
      <c r="AY32" s="102"/>
      <c r="AZ32" s="102">
        <f t="shared" si="32"/>
        <v>0</v>
      </c>
      <c r="BA32" s="102">
        <v>0</v>
      </c>
      <c r="BB32" s="102"/>
      <c r="BC32" s="102"/>
      <c r="BD32" s="108"/>
      <c r="BE32" s="108"/>
      <c r="BF32" s="108"/>
      <c r="BG32" s="108"/>
      <c r="BH32" s="109">
        <v>270.4</v>
      </c>
      <c r="BI32" s="109">
        <v>218.22</v>
      </c>
      <c r="BJ32" s="109">
        <v>52.18</v>
      </c>
      <c r="BK32" s="109"/>
      <c r="BL32">
        <v>632.598630990907</v>
      </c>
      <c r="BM32">
        <f t="shared" si="18"/>
        <v>-172.641369009093</v>
      </c>
    </row>
    <row r="33" ht="13.5" spans="1:65">
      <c r="A33" s="81" t="s">
        <v>48</v>
      </c>
      <c r="B33" s="97">
        <f t="shared" si="19"/>
        <v>55.5</v>
      </c>
      <c r="C33" s="99">
        <v>19.5</v>
      </c>
      <c r="D33" s="100">
        <v>36</v>
      </c>
      <c r="E33" s="103">
        <v>0</v>
      </c>
      <c r="F33" s="102">
        <f t="shared" si="20"/>
        <v>78.99</v>
      </c>
      <c r="G33" s="102">
        <v>78.99</v>
      </c>
      <c r="H33" s="102" t="s">
        <v>137</v>
      </c>
      <c r="I33" s="102" t="s">
        <v>137</v>
      </c>
      <c r="J33" s="102">
        <f t="shared" si="21"/>
        <v>0</v>
      </c>
      <c r="K33" s="102"/>
      <c r="L33" s="102"/>
      <c r="M33" s="102"/>
      <c r="N33" s="102">
        <f t="shared" si="22"/>
        <v>83.52</v>
      </c>
      <c r="O33" s="102">
        <f t="shared" si="23"/>
        <v>83.52</v>
      </c>
      <c r="P33" s="102">
        <v>41.76</v>
      </c>
      <c r="Q33" s="102">
        <v>41.76</v>
      </c>
      <c r="R33" s="102">
        <v>0</v>
      </c>
      <c r="S33" s="102">
        <v>0</v>
      </c>
      <c r="T33" s="102">
        <f t="shared" si="24"/>
        <v>0</v>
      </c>
      <c r="U33" s="102">
        <v>0</v>
      </c>
      <c r="V33" s="102">
        <v>0</v>
      </c>
      <c r="W33" s="102">
        <v>0</v>
      </c>
      <c r="X33" s="102">
        <f t="shared" si="25"/>
        <v>41</v>
      </c>
      <c r="Y33" s="102">
        <v>41</v>
      </c>
      <c r="Z33" s="102"/>
      <c r="AA33" s="102"/>
      <c r="AB33" s="102">
        <f t="shared" si="26"/>
        <v>0</v>
      </c>
      <c r="AC33" s="102">
        <v>0</v>
      </c>
      <c r="AD33" s="102"/>
      <c r="AE33" s="102"/>
      <c r="AF33" s="102">
        <f t="shared" si="27"/>
        <v>0</v>
      </c>
      <c r="AG33" s="102">
        <v>0</v>
      </c>
      <c r="AH33" s="102"/>
      <c r="AI33" s="102"/>
      <c r="AJ33" s="102">
        <f t="shared" si="28"/>
        <v>0</v>
      </c>
      <c r="AK33" s="102">
        <v>0</v>
      </c>
      <c r="AL33" s="102"/>
      <c r="AM33" s="102"/>
      <c r="AN33" s="102">
        <f t="shared" si="29"/>
        <v>0</v>
      </c>
      <c r="AO33" s="102">
        <v>0</v>
      </c>
      <c r="AP33" s="102"/>
      <c r="AQ33" s="102"/>
      <c r="AR33" s="102">
        <f t="shared" si="30"/>
        <v>108.89</v>
      </c>
      <c r="AS33" s="102">
        <v>118.8</v>
      </c>
      <c r="AT33" s="97">
        <v>-9.91</v>
      </c>
      <c r="AU33" s="102"/>
      <c r="AV33" s="102">
        <f t="shared" si="31"/>
        <v>0</v>
      </c>
      <c r="AW33" s="102">
        <v>0</v>
      </c>
      <c r="AX33" s="102">
        <v>0</v>
      </c>
      <c r="AY33" s="102"/>
      <c r="AZ33" s="102">
        <f t="shared" si="32"/>
        <v>0</v>
      </c>
      <c r="BA33" s="102">
        <v>0</v>
      </c>
      <c r="BB33" s="102"/>
      <c r="BC33" s="102"/>
      <c r="BD33" s="108"/>
      <c r="BE33" s="108"/>
      <c r="BF33" s="108"/>
      <c r="BG33" s="108"/>
      <c r="BH33" s="109">
        <v>388.09</v>
      </c>
      <c r="BI33" s="109">
        <v>313.19</v>
      </c>
      <c r="BJ33" s="109">
        <v>74.9</v>
      </c>
      <c r="BK33" s="109"/>
      <c r="BL33">
        <v>907.929517049322</v>
      </c>
      <c r="BM33">
        <f t="shared" si="18"/>
        <v>581.789517049322</v>
      </c>
    </row>
    <row r="34" ht="13.5" spans="1:65">
      <c r="A34" s="81" t="s">
        <v>49</v>
      </c>
      <c r="B34" s="97">
        <f t="shared" si="19"/>
        <v>26.8</v>
      </c>
      <c r="C34" s="99">
        <v>26.8</v>
      </c>
      <c r="D34" s="100">
        <v>0</v>
      </c>
      <c r="E34" s="103">
        <v>0</v>
      </c>
      <c r="F34" s="102">
        <f t="shared" si="20"/>
        <v>145.47</v>
      </c>
      <c r="G34" s="102">
        <v>145.47</v>
      </c>
      <c r="H34" s="102" t="s">
        <v>137</v>
      </c>
      <c r="I34" s="102" t="s">
        <v>137</v>
      </c>
      <c r="J34" s="102">
        <f t="shared" si="21"/>
        <v>0</v>
      </c>
      <c r="K34" s="102"/>
      <c r="L34" s="102"/>
      <c r="M34" s="102"/>
      <c r="N34" s="102">
        <f t="shared" si="22"/>
        <v>132.24</v>
      </c>
      <c r="O34" s="102">
        <f t="shared" si="23"/>
        <v>132.24</v>
      </c>
      <c r="P34" s="102">
        <v>66.12</v>
      </c>
      <c r="Q34" s="102">
        <v>66.12</v>
      </c>
      <c r="R34" s="102">
        <v>0</v>
      </c>
      <c r="S34" s="102">
        <v>0</v>
      </c>
      <c r="T34" s="102">
        <f t="shared" si="24"/>
        <v>0</v>
      </c>
      <c r="U34" s="102">
        <v>0</v>
      </c>
      <c r="V34" s="102">
        <v>0</v>
      </c>
      <c r="W34" s="102">
        <v>0</v>
      </c>
      <c r="X34" s="102">
        <f t="shared" si="25"/>
        <v>80</v>
      </c>
      <c r="Y34" s="102">
        <v>80</v>
      </c>
      <c r="Z34" s="102"/>
      <c r="AA34" s="102"/>
      <c r="AB34" s="102">
        <f t="shared" si="26"/>
        <v>0</v>
      </c>
      <c r="AC34" s="102">
        <v>0</v>
      </c>
      <c r="AD34" s="102"/>
      <c r="AE34" s="102"/>
      <c r="AF34" s="102">
        <f t="shared" si="27"/>
        <v>0</v>
      </c>
      <c r="AG34" s="102">
        <v>0</v>
      </c>
      <c r="AH34" s="102"/>
      <c r="AI34" s="102"/>
      <c r="AJ34" s="102">
        <f t="shared" si="28"/>
        <v>0</v>
      </c>
      <c r="AK34" s="102">
        <v>0</v>
      </c>
      <c r="AL34" s="102"/>
      <c r="AM34" s="102"/>
      <c r="AN34" s="102">
        <f t="shared" si="29"/>
        <v>0</v>
      </c>
      <c r="AO34" s="102">
        <v>0</v>
      </c>
      <c r="AP34" s="102"/>
      <c r="AQ34" s="102"/>
      <c r="AR34" s="102">
        <f t="shared" si="30"/>
        <v>59.72</v>
      </c>
      <c r="AS34" s="102">
        <v>52.17</v>
      </c>
      <c r="AT34" s="97">
        <v>7.55</v>
      </c>
      <c r="AU34" s="102"/>
      <c r="AV34" s="102">
        <f t="shared" si="31"/>
        <v>0</v>
      </c>
      <c r="AW34" s="102">
        <v>0</v>
      </c>
      <c r="AX34" s="102">
        <v>0</v>
      </c>
      <c r="AY34" s="102"/>
      <c r="AZ34" s="102">
        <f t="shared" si="32"/>
        <v>0</v>
      </c>
      <c r="BA34" s="102">
        <v>0</v>
      </c>
      <c r="BB34" s="102"/>
      <c r="BC34" s="102"/>
      <c r="BD34" s="108"/>
      <c r="BE34" s="108"/>
      <c r="BF34" s="108"/>
      <c r="BG34" s="108"/>
      <c r="BH34" s="109">
        <v>361.31</v>
      </c>
      <c r="BI34" s="109">
        <v>291.58</v>
      </c>
      <c r="BJ34" s="109">
        <v>69.73</v>
      </c>
      <c r="BK34" s="109"/>
      <c r="BL34">
        <v>845.288860440844</v>
      </c>
      <c r="BM34">
        <f t="shared" si="18"/>
        <v>467.178860440844</v>
      </c>
    </row>
    <row r="35" ht="13.5" spans="1:65">
      <c r="A35" s="81" t="s">
        <v>50</v>
      </c>
      <c r="B35" s="97">
        <f t="shared" si="19"/>
        <v>73</v>
      </c>
      <c r="C35" s="99">
        <v>41</v>
      </c>
      <c r="D35" s="100">
        <v>32</v>
      </c>
      <c r="E35" s="103">
        <v>1</v>
      </c>
      <c r="F35" s="102">
        <f t="shared" si="20"/>
        <v>339.69</v>
      </c>
      <c r="G35" s="102">
        <v>341.69</v>
      </c>
      <c r="H35" s="102">
        <v>-2</v>
      </c>
      <c r="I35" s="102">
        <v>-2</v>
      </c>
      <c r="J35" s="102">
        <f t="shared" si="21"/>
        <v>0</v>
      </c>
      <c r="K35" s="102"/>
      <c r="L35" s="102"/>
      <c r="M35" s="102"/>
      <c r="N35" s="102">
        <f t="shared" si="22"/>
        <v>107.88</v>
      </c>
      <c r="O35" s="102">
        <f t="shared" si="23"/>
        <v>107.88</v>
      </c>
      <c r="P35" s="102">
        <v>53.94</v>
      </c>
      <c r="Q35" s="102">
        <v>53.94</v>
      </c>
      <c r="R35" s="102">
        <v>0</v>
      </c>
      <c r="S35" s="102">
        <v>-1</v>
      </c>
      <c r="T35" s="102">
        <f t="shared" si="24"/>
        <v>150</v>
      </c>
      <c r="U35" s="102">
        <v>150</v>
      </c>
      <c r="V35" s="102">
        <v>0</v>
      </c>
      <c r="W35" s="102">
        <v>0</v>
      </c>
      <c r="X35" s="102">
        <f t="shared" si="25"/>
        <v>72.5</v>
      </c>
      <c r="Y35" s="102">
        <v>72.5</v>
      </c>
      <c r="Z35" s="102"/>
      <c r="AA35" s="102"/>
      <c r="AB35" s="102">
        <f t="shared" si="26"/>
        <v>0</v>
      </c>
      <c r="AC35" s="102">
        <v>0</v>
      </c>
      <c r="AD35" s="102"/>
      <c r="AE35" s="102"/>
      <c r="AF35" s="102">
        <f t="shared" si="27"/>
        <v>0</v>
      </c>
      <c r="AG35" s="102">
        <v>0</v>
      </c>
      <c r="AH35" s="102"/>
      <c r="AI35" s="102"/>
      <c r="AJ35" s="102">
        <f t="shared" si="28"/>
        <v>0</v>
      </c>
      <c r="AK35" s="102">
        <v>0</v>
      </c>
      <c r="AL35" s="102"/>
      <c r="AM35" s="102"/>
      <c r="AN35" s="102">
        <f t="shared" si="29"/>
        <v>0</v>
      </c>
      <c r="AO35" s="102">
        <v>0</v>
      </c>
      <c r="AP35" s="102"/>
      <c r="AQ35" s="102"/>
      <c r="AR35" s="102">
        <f t="shared" si="30"/>
        <v>52.03</v>
      </c>
      <c r="AS35" s="102">
        <v>51.41</v>
      </c>
      <c r="AT35" s="97">
        <v>0.62</v>
      </c>
      <c r="AU35" s="102"/>
      <c r="AV35" s="102">
        <f t="shared" si="31"/>
        <v>10.14</v>
      </c>
      <c r="AW35" s="102">
        <v>13.57</v>
      </c>
      <c r="AX35" s="102">
        <v>-3.43</v>
      </c>
      <c r="AY35" s="102"/>
      <c r="AZ35" s="102">
        <f t="shared" si="32"/>
        <v>0</v>
      </c>
      <c r="BA35" s="102">
        <v>0</v>
      </c>
      <c r="BB35" s="102"/>
      <c r="BC35" s="102"/>
      <c r="BD35" s="108"/>
      <c r="BE35" s="108"/>
      <c r="BF35" s="108"/>
      <c r="BG35" s="108"/>
      <c r="BH35" s="109">
        <v>383.78</v>
      </c>
      <c r="BI35" s="109">
        <v>309.71</v>
      </c>
      <c r="BJ35" s="109">
        <v>74.07</v>
      </c>
      <c r="BK35" s="109"/>
      <c r="BL35">
        <v>897.849411388188</v>
      </c>
      <c r="BM35">
        <f t="shared" si="18"/>
        <v>146.549411388188</v>
      </c>
    </row>
    <row r="36" ht="13.5" spans="1:65">
      <c r="A36" s="81" t="s">
        <v>51</v>
      </c>
      <c r="B36" s="97">
        <f t="shared" si="19"/>
        <v>72.5</v>
      </c>
      <c r="C36" s="99">
        <v>28.5</v>
      </c>
      <c r="D36" s="100">
        <v>44</v>
      </c>
      <c r="E36" s="103">
        <v>0</v>
      </c>
      <c r="F36" s="102">
        <f t="shared" si="20"/>
        <v>133</v>
      </c>
      <c r="G36" s="102">
        <v>132</v>
      </c>
      <c r="H36" s="102">
        <v>1</v>
      </c>
      <c r="I36" s="102">
        <v>1</v>
      </c>
      <c r="J36" s="102">
        <f t="shared" si="21"/>
        <v>0</v>
      </c>
      <c r="K36" s="102"/>
      <c r="L36" s="102"/>
      <c r="M36" s="102"/>
      <c r="N36" s="102">
        <f t="shared" si="22"/>
        <v>198.36</v>
      </c>
      <c r="O36" s="102">
        <f t="shared" si="23"/>
        <v>198.36</v>
      </c>
      <c r="P36" s="102">
        <v>99.18</v>
      </c>
      <c r="Q36" s="102">
        <v>99.18</v>
      </c>
      <c r="R36" s="102">
        <v>0</v>
      </c>
      <c r="S36" s="102">
        <v>0</v>
      </c>
      <c r="T36" s="102">
        <f t="shared" si="24"/>
        <v>0</v>
      </c>
      <c r="U36" s="102">
        <v>0</v>
      </c>
      <c r="V36" s="102">
        <v>0</v>
      </c>
      <c r="W36" s="102">
        <v>0</v>
      </c>
      <c r="X36" s="102">
        <f t="shared" si="25"/>
        <v>63</v>
      </c>
      <c r="Y36" s="102">
        <v>63</v>
      </c>
      <c r="Z36" s="102"/>
      <c r="AA36" s="102"/>
      <c r="AB36" s="102">
        <f t="shared" si="26"/>
        <v>0</v>
      </c>
      <c r="AC36" s="102">
        <v>0</v>
      </c>
      <c r="AD36" s="102"/>
      <c r="AE36" s="102"/>
      <c r="AF36" s="102">
        <f t="shared" si="27"/>
        <v>0</v>
      </c>
      <c r="AG36" s="102">
        <v>0</v>
      </c>
      <c r="AH36" s="102"/>
      <c r="AI36" s="102"/>
      <c r="AJ36" s="102">
        <f t="shared" si="28"/>
        <v>0</v>
      </c>
      <c r="AK36" s="102">
        <v>0</v>
      </c>
      <c r="AL36" s="102"/>
      <c r="AM36" s="102"/>
      <c r="AN36" s="102">
        <f t="shared" si="29"/>
        <v>0</v>
      </c>
      <c r="AO36" s="102">
        <v>0</v>
      </c>
      <c r="AP36" s="102"/>
      <c r="AQ36" s="102"/>
      <c r="AR36" s="102">
        <f t="shared" si="30"/>
        <v>126.63</v>
      </c>
      <c r="AS36" s="102">
        <v>111.24</v>
      </c>
      <c r="AT36" s="97">
        <v>15.39</v>
      </c>
      <c r="AU36" s="102"/>
      <c r="AV36" s="102">
        <f t="shared" si="31"/>
        <v>130.65</v>
      </c>
      <c r="AW36" s="102">
        <v>136.59</v>
      </c>
      <c r="AX36" s="102">
        <v>-5.94</v>
      </c>
      <c r="AY36" s="102"/>
      <c r="AZ36" s="102">
        <f t="shared" si="32"/>
        <v>0</v>
      </c>
      <c r="BA36" s="102">
        <v>0</v>
      </c>
      <c r="BB36" s="102"/>
      <c r="BC36" s="102"/>
      <c r="BD36" s="108"/>
      <c r="BE36" s="108"/>
      <c r="BF36" s="108"/>
      <c r="BG36" s="108"/>
      <c r="BH36" s="109">
        <v>590.9</v>
      </c>
      <c r="BI36" s="109">
        <v>476.87</v>
      </c>
      <c r="BJ36" s="109">
        <v>114.03</v>
      </c>
      <c r="BK36" s="109"/>
      <c r="BL36">
        <v>1382.41449066986</v>
      </c>
      <c r="BM36">
        <f t="shared" si="18"/>
        <v>757.45449066986</v>
      </c>
    </row>
    <row r="37" ht="13.5" spans="1:65">
      <c r="A37" s="81" t="s">
        <v>52</v>
      </c>
      <c r="B37" s="97">
        <f t="shared" si="19"/>
        <v>32.5</v>
      </c>
      <c r="C37" s="99">
        <v>32.5</v>
      </c>
      <c r="D37" s="100">
        <v>0</v>
      </c>
      <c r="E37" s="103">
        <v>0</v>
      </c>
      <c r="F37" s="102">
        <f t="shared" si="20"/>
        <v>219.58</v>
      </c>
      <c r="G37" s="102">
        <v>212.93</v>
      </c>
      <c r="H37" s="102">
        <v>6.65</v>
      </c>
      <c r="I37" s="102" t="s">
        <v>137</v>
      </c>
      <c r="J37" s="102">
        <f t="shared" si="21"/>
        <v>0</v>
      </c>
      <c r="K37" s="102"/>
      <c r="L37" s="102"/>
      <c r="M37" s="102"/>
      <c r="N37" s="102">
        <f t="shared" si="22"/>
        <v>163.56</v>
      </c>
      <c r="O37" s="102">
        <f t="shared" si="23"/>
        <v>163.56</v>
      </c>
      <c r="P37" s="102">
        <v>81.78</v>
      </c>
      <c r="Q37" s="102">
        <v>81.78</v>
      </c>
      <c r="R37" s="102">
        <v>0</v>
      </c>
      <c r="S37" s="102">
        <v>-1</v>
      </c>
      <c r="T37" s="102">
        <f t="shared" si="24"/>
        <v>150</v>
      </c>
      <c r="U37" s="102">
        <v>150</v>
      </c>
      <c r="V37" s="102">
        <v>0</v>
      </c>
      <c r="W37" s="102">
        <v>0</v>
      </c>
      <c r="X37" s="102">
        <f t="shared" si="25"/>
        <v>134</v>
      </c>
      <c r="Y37" s="102">
        <v>134</v>
      </c>
      <c r="Z37" s="102"/>
      <c r="AA37" s="102"/>
      <c r="AB37" s="102">
        <f t="shared" si="26"/>
        <v>0</v>
      </c>
      <c r="AC37" s="102">
        <v>0</v>
      </c>
      <c r="AD37" s="102"/>
      <c r="AE37" s="102"/>
      <c r="AF37" s="102">
        <f t="shared" si="27"/>
        <v>0</v>
      </c>
      <c r="AG37" s="102">
        <v>0</v>
      </c>
      <c r="AH37" s="102"/>
      <c r="AI37" s="102"/>
      <c r="AJ37" s="102">
        <f t="shared" si="28"/>
        <v>0</v>
      </c>
      <c r="AK37" s="102">
        <v>0</v>
      </c>
      <c r="AL37" s="102"/>
      <c r="AM37" s="102"/>
      <c r="AN37" s="102">
        <f t="shared" si="29"/>
        <v>0</v>
      </c>
      <c r="AO37" s="102">
        <v>0</v>
      </c>
      <c r="AP37" s="102"/>
      <c r="AQ37" s="102"/>
      <c r="AR37" s="102">
        <f t="shared" si="30"/>
        <v>201.55</v>
      </c>
      <c r="AS37" s="102">
        <v>125.28</v>
      </c>
      <c r="AT37" s="97">
        <v>76.27</v>
      </c>
      <c r="AU37" s="102"/>
      <c r="AV37" s="102">
        <f t="shared" si="31"/>
        <v>22.77</v>
      </c>
      <c r="AW37" s="102">
        <v>29.94</v>
      </c>
      <c r="AX37" s="102">
        <v>-7.17</v>
      </c>
      <c r="AY37" s="102"/>
      <c r="AZ37" s="102">
        <f t="shared" si="32"/>
        <v>0</v>
      </c>
      <c r="BA37" s="102">
        <v>0</v>
      </c>
      <c r="BB37" s="102"/>
      <c r="BC37" s="102"/>
      <c r="BD37" s="108"/>
      <c r="BE37" s="108"/>
      <c r="BF37" s="108"/>
      <c r="BG37" s="108"/>
      <c r="BH37" s="109">
        <v>675.84</v>
      </c>
      <c r="BI37" s="109">
        <v>545.41</v>
      </c>
      <c r="BJ37" s="109">
        <v>130.43</v>
      </c>
      <c r="BK37" s="109"/>
      <c r="BL37">
        <v>1581.13657370366</v>
      </c>
      <c r="BM37">
        <f t="shared" si="18"/>
        <v>738.95657370366</v>
      </c>
    </row>
    <row r="38" ht="13.5" spans="1:65">
      <c r="A38" s="81" t="s">
        <v>53</v>
      </c>
      <c r="B38" s="97">
        <f t="shared" si="19"/>
        <v>21</v>
      </c>
      <c r="C38" s="99">
        <v>21</v>
      </c>
      <c r="D38" s="100">
        <v>0</v>
      </c>
      <c r="E38" s="103">
        <v>0</v>
      </c>
      <c r="F38" s="102">
        <f t="shared" si="20"/>
        <v>78.25</v>
      </c>
      <c r="G38" s="102">
        <v>87.1</v>
      </c>
      <c r="H38" s="102">
        <v>-8.85</v>
      </c>
      <c r="I38" s="102">
        <v>-1</v>
      </c>
      <c r="J38" s="102">
        <f t="shared" si="21"/>
        <v>0</v>
      </c>
      <c r="K38" s="102"/>
      <c r="L38" s="102"/>
      <c r="M38" s="102"/>
      <c r="N38" s="102">
        <f t="shared" si="22"/>
        <v>80.04</v>
      </c>
      <c r="O38" s="102">
        <f t="shared" si="23"/>
        <v>80.04</v>
      </c>
      <c r="P38" s="102">
        <v>40.02</v>
      </c>
      <c r="Q38" s="102">
        <v>40.02</v>
      </c>
      <c r="R38" s="102">
        <v>0</v>
      </c>
      <c r="S38" s="102">
        <v>0</v>
      </c>
      <c r="T38" s="102">
        <f t="shared" si="24"/>
        <v>0</v>
      </c>
      <c r="U38" s="102">
        <v>0</v>
      </c>
      <c r="V38" s="102">
        <v>0</v>
      </c>
      <c r="W38" s="102">
        <v>0</v>
      </c>
      <c r="X38" s="102">
        <f t="shared" si="25"/>
        <v>36</v>
      </c>
      <c r="Y38" s="102">
        <v>36</v>
      </c>
      <c r="Z38" s="102"/>
      <c r="AA38" s="102"/>
      <c r="AB38" s="102">
        <f t="shared" si="26"/>
        <v>0</v>
      </c>
      <c r="AC38" s="102">
        <v>0</v>
      </c>
      <c r="AD38" s="102"/>
      <c r="AE38" s="102"/>
      <c r="AF38" s="102">
        <f t="shared" si="27"/>
        <v>0</v>
      </c>
      <c r="AG38" s="102">
        <v>0</v>
      </c>
      <c r="AH38" s="102"/>
      <c r="AI38" s="102"/>
      <c r="AJ38" s="102">
        <f t="shared" si="28"/>
        <v>0</v>
      </c>
      <c r="AK38" s="102">
        <v>0</v>
      </c>
      <c r="AL38" s="102"/>
      <c r="AM38" s="102"/>
      <c r="AN38" s="102">
        <f t="shared" si="29"/>
        <v>0</v>
      </c>
      <c r="AO38" s="102">
        <v>0</v>
      </c>
      <c r="AP38" s="102"/>
      <c r="AQ38" s="102"/>
      <c r="AR38" s="102">
        <f t="shared" si="30"/>
        <v>62.55</v>
      </c>
      <c r="AS38" s="102">
        <v>71.28</v>
      </c>
      <c r="AT38" s="97">
        <v>-8.73</v>
      </c>
      <c r="AU38" s="102"/>
      <c r="AV38" s="102">
        <f t="shared" si="31"/>
        <v>35.7</v>
      </c>
      <c r="AW38" s="102">
        <v>45.94</v>
      </c>
      <c r="AX38" s="102">
        <v>-10.24</v>
      </c>
      <c r="AY38" s="102"/>
      <c r="AZ38" s="102">
        <f t="shared" si="32"/>
        <v>0</v>
      </c>
      <c r="BA38" s="102">
        <v>0</v>
      </c>
      <c r="BB38" s="102"/>
      <c r="BC38" s="102"/>
      <c r="BD38" s="108"/>
      <c r="BE38" s="108"/>
      <c r="BF38" s="108"/>
      <c r="BG38" s="108"/>
      <c r="BH38" s="109">
        <v>299.45</v>
      </c>
      <c r="BI38" s="109">
        <v>241.66</v>
      </c>
      <c r="BJ38" s="109">
        <v>57.79</v>
      </c>
      <c r="BK38" s="109"/>
      <c r="BL38">
        <v>700.567343448842</v>
      </c>
      <c r="BM38">
        <f t="shared" si="18"/>
        <v>427.047343448842</v>
      </c>
    </row>
    <row r="39" ht="13.5" spans="1:65">
      <c r="A39" s="81" t="s">
        <v>54</v>
      </c>
      <c r="B39" s="97">
        <f t="shared" si="19"/>
        <v>49.52</v>
      </c>
      <c r="C39" s="99">
        <v>33.52</v>
      </c>
      <c r="D39" s="100">
        <v>16</v>
      </c>
      <c r="E39" s="103">
        <v>1</v>
      </c>
      <c r="F39" s="102">
        <f t="shared" si="20"/>
        <v>176.72</v>
      </c>
      <c r="G39" s="102">
        <v>175.25</v>
      </c>
      <c r="H39" s="102">
        <v>1.47</v>
      </c>
      <c r="I39" s="102">
        <v>1</v>
      </c>
      <c r="J39" s="102">
        <f t="shared" si="21"/>
        <v>0</v>
      </c>
      <c r="K39" s="102"/>
      <c r="L39" s="102"/>
      <c r="M39" s="102"/>
      <c r="N39" s="102">
        <f t="shared" si="22"/>
        <v>184.44</v>
      </c>
      <c r="O39" s="102">
        <f t="shared" si="23"/>
        <v>184.44</v>
      </c>
      <c r="P39" s="102">
        <v>92.22</v>
      </c>
      <c r="Q39" s="102">
        <v>92.22</v>
      </c>
      <c r="R39" s="102">
        <v>0</v>
      </c>
      <c r="S39" s="102">
        <v>0</v>
      </c>
      <c r="T39" s="102">
        <f t="shared" si="24"/>
        <v>0</v>
      </c>
      <c r="U39" s="102">
        <v>0</v>
      </c>
      <c r="V39" s="102">
        <v>0</v>
      </c>
      <c r="W39" s="102">
        <v>0</v>
      </c>
      <c r="X39" s="102">
        <f t="shared" si="25"/>
        <v>40</v>
      </c>
      <c r="Y39" s="102">
        <v>40</v>
      </c>
      <c r="Z39" s="102"/>
      <c r="AA39" s="102"/>
      <c r="AB39" s="102">
        <f t="shared" si="26"/>
        <v>0</v>
      </c>
      <c r="AC39" s="102">
        <v>0</v>
      </c>
      <c r="AD39" s="102"/>
      <c r="AE39" s="102"/>
      <c r="AF39" s="102">
        <f t="shared" si="27"/>
        <v>0</v>
      </c>
      <c r="AG39" s="102">
        <v>0</v>
      </c>
      <c r="AH39" s="102"/>
      <c r="AI39" s="102"/>
      <c r="AJ39" s="102">
        <f t="shared" si="28"/>
        <v>0</v>
      </c>
      <c r="AK39" s="102">
        <v>0</v>
      </c>
      <c r="AL39" s="102"/>
      <c r="AM39" s="102"/>
      <c r="AN39" s="102">
        <f t="shared" si="29"/>
        <v>0</v>
      </c>
      <c r="AO39" s="102">
        <v>0</v>
      </c>
      <c r="AP39" s="102"/>
      <c r="AQ39" s="102"/>
      <c r="AR39" s="102">
        <f t="shared" si="30"/>
        <v>82</v>
      </c>
      <c r="AS39" s="102">
        <v>81.74</v>
      </c>
      <c r="AT39" s="97">
        <v>0.26</v>
      </c>
      <c r="AU39" s="102"/>
      <c r="AV39" s="102">
        <f t="shared" si="31"/>
        <v>103.96</v>
      </c>
      <c r="AW39" s="102">
        <v>128.46</v>
      </c>
      <c r="AX39" s="102">
        <v>-24.5</v>
      </c>
      <c r="AY39" s="102"/>
      <c r="AZ39" s="102">
        <f t="shared" si="32"/>
        <v>0</v>
      </c>
      <c r="BA39" s="102">
        <v>0</v>
      </c>
      <c r="BB39" s="102"/>
      <c r="BC39" s="102"/>
      <c r="BD39" s="108"/>
      <c r="BE39" s="108"/>
      <c r="BF39" s="108"/>
      <c r="BG39" s="108"/>
      <c r="BH39" s="109">
        <v>569.66</v>
      </c>
      <c r="BI39" s="109">
        <v>459.73</v>
      </c>
      <c r="BJ39" s="109">
        <v>109.93</v>
      </c>
      <c r="BK39" s="109"/>
      <c r="BL39">
        <v>1332.73396991142</v>
      </c>
      <c r="BM39">
        <f t="shared" si="18"/>
        <v>788.31396991142</v>
      </c>
    </row>
    <row r="40" ht="13.5" spans="1:65">
      <c r="A40" s="81" t="s">
        <v>55</v>
      </c>
      <c r="B40" s="97">
        <f t="shared" si="19"/>
        <v>23</v>
      </c>
      <c r="C40" s="99">
        <v>23</v>
      </c>
      <c r="D40" s="100">
        <v>0</v>
      </c>
      <c r="E40" s="103">
        <v>0</v>
      </c>
      <c r="F40" s="102">
        <f t="shared" si="20"/>
        <v>345.62</v>
      </c>
      <c r="G40" s="102">
        <v>353.69</v>
      </c>
      <c r="H40" s="102">
        <v>-8.07</v>
      </c>
      <c r="I40" s="102">
        <v>-3</v>
      </c>
      <c r="J40" s="102">
        <f t="shared" si="21"/>
        <v>0</v>
      </c>
      <c r="K40" s="102"/>
      <c r="L40" s="102"/>
      <c r="M40" s="102"/>
      <c r="N40" s="102">
        <f t="shared" si="22"/>
        <v>104.4</v>
      </c>
      <c r="O40" s="102">
        <f t="shared" si="23"/>
        <v>104.4</v>
      </c>
      <c r="P40" s="102">
        <v>52.2</v>
      </c>
      <c r="Q40" s="102">
        <v>52.2</v>
      </c>
      <c r="R40" s="102">
        <v>0</v>
      </c>
      <c r="S40" s="102">
        <v>0</v>
      </c>
      <c r="T40" s="102">
        <f t="shared" si="24"/>
        <v>0</v>
      </c>
      <c r="U40" s="102">
        <v>0</v>
      </c>
      <c r="V40" s="102">
        <v>0</v>
      </c>
      <c r="W40" s="102">
        <v>0</v>
      </c>
      <c r="X40" s="102">
        <f t="shared" si="25"/>
        <v>70</v>
      </c>
      <c r="Y40" s="102">
        <v>70</v>
      </c>
      <c r="Z40" s="102"/>
      <c r="AA40" s="102"/>
      <c r="AB40" s="102">
        <f t="shared" si="26"/>
        <v>0</v>
      </c>
      <c r="AC40" s="102">
        <v>0</v>
      </c>
      <c r="AD40" s="102"/>
      <c r="AE40" s="102"/>
      <c r="AF40" s="102">
        <f t="shared" si="27"/>
        <v>0</v>
      </c>
      <c r="AG40" s="102">
        <v>0</v>
      </c>
      <c r="AH40" s="102"/>
      <c r="AI40" s="102"/>
      <c r="AJ40" s="102">
        <f t="shared" si="28"/>
        <v>0</v>
      </c>
      <c r="AK40" s="102">
        <v>0</v>
      </c>
      <c r="AL40" s="102"/>
      <c r="AM40" s="102"/>
      <c r="AN40" s="102">
        <f t="shared" si="29"/>
        <v>0</v>
      </c>
      <c r="AO40" s="102">
        <v>0</v>
      </c>
      <c r="AP40" s="102"/>
      <c r="AQ40" s="102"/>
      <c r="AR40" s="102">
        <f t="shared" si="30"/>
        <v>87.44</v>
      </c>
      <c r="AS40" s="102">
        <v>65.88</v>
      </c>
      <c r="AT40" s="97">
        <v>21.56</v>
      </c>
      <c r="AU40" s="102"/>
      <c r="AV40" s="102">
        <f t="shared" si="31"/>
        <v>37.82</v>
      </c>
      <c r="AW40" s="102">
        <v>50.76</v>
      </c>
      <c r="AX40" s="102">
        <v>-12.94</v>
      </c>
      <c r="AY40" s="102"/>
      <c r="AZ40" s="102">
        <f t="shared" si="32"/>
        <v>0</v>
      </c>
      <c r="BA40" s="102">
        <v>0</v>
      </c>
      <c r="BB40" s="102"/>
      <c r="BC40" s="102"/>
      <c r="BD40" s="108"/>
      <c r="BE40" s="108"/>
      <c r="BF40" s="108"/>
      <c r="BG40" s="108"/>
      <c r="BH40" s="109">
        <v>323.92</v>
      </c>
      <c r="BI40" s="109">
        <v>261.41</v>
      </c>
      <c r="BJ40" s="109">
        <v>62.51</v>
      </c>
      <c r="BK40" s="109"/>
      <c r="BL40">
        <v>757.807943453142</v>
      </c>
      <c r="BM40">
        <f t="shared" si="18"/>
        <v>141.727943453142</v>
      </c>
    </row>
    <row r="41" ht="13.5" spans="1:65">
      <c r="A41" s="81" t="s">
        <v>56</v>
      </c>
      <c r="B41" s="97">
        <f t="shared" si="19"/>
        <v>53.35</v>
      </c>
      <c r="C41" s="99">
        <v>37.35</v>
      </c>
      <c r="D41" s="100">
        <v>16</v>
      </c>
      <c r="E41" s="103">
        <v>3</v>
      </c>
      <c r="F41" s="102">
        <f t="shared" si="20"/>
        <v>171.91</v>
      </c>
      <c r="G41" s="102">
        <v>170.91</v>
      </c>
      <c r="H41" s="102">
        <v>1</v>
      </c>
      <c r="I41" s="102">
        <v>1</v>
      </c>
      <c r="J41" s="102">
        <f t="shared" si="21"/>
        <v>0</v>
      </c>
      <c r="K41" s="102"/>
      <c r="L41" s="102"/>
      <c r="M41" s="102"/>
      <c r="N41" s="102">
        <f t="shared" si="22"/>
        <v>59.16</v>
      </c>
      <c r="O41" s="102">
        <f t="shared" si="23"/>
        <v>59.16</v>
      </c>
      <c r="P41" s="102">
        <v>29.58</v>
      </c>
      <c r="Q41" s="102">
        <v>29.58</v>
      </c>
      <c r="R41" s="102">
        <v>0</v>
      </c>
      <c r="S41" s="102">
        <v>0</v>
      </c>
      <c r="T41" s="102">
        <f t="shared" si="24"/>
        <v>85</v>
      </c>
      <c r="U41" s="102">
        <v>80</v>
      </c>
      <c r="V41" s="102">
        <v>5</v>
      </c>
      <c r="W41" s="102">
        <v>5</v>
      </c>
      <c r="X41" s="102">
        <f t="shared" si="25"/>
        <v>57.5</v>
      </c>
      <c r="Y41" s="102">
        <v>57.5</v>
      </c>
      <c r="Z41" s="102"/>
      <c r="AA41" s="102"/>
      <c r="AB41" s="102">
        <f t="shared" si="26"/>
        <v>0</v>
      </c>
      <c r="AC41" s="102">
        <v>0</v>
      </c>
      <c r="AD41" s="102"/>
      <c r="AE41" s="102"/>
      <c r="AF41" s="102">
        <f t="shared" si="27"/>
        <v>0</v>
      </c>
      <c r="AG41" s="102">
        <v>0</v>
      </c>
      <c r="AH41" s="102"/>
      <c r="AI41" s="102"/>
      <c r="AJ41" s="102">
        <f t="shared" si="28"/>
        <v>0</v>
      </c>
      <c r="AK41" s="102">
        <v>0</v>
      </c>
      <c r="AL41" s="102"/>
      <c r="AM41" s="102"/>
      <c r="AN41" s="102">
        <f t="shared" si="29"/>
        <v>0</v>
      </c>
      <c r="AO41" s="102">
        <v>0</v>
      </c>
      <c r="AP41" s="102"/>
      <c r="AQ41" s="102"/>
      <c r="AR41" s="102">
        <f t="shared" si="30"/>
        <v>33.24</v>
      </c>
      <c r="AS41" s="102">
        <v>28.96</v>
      </c>
      <c r="AT41" s="97">
        <v>4.28</v>
      </c>
      <c r="AU41" s="102"/>
      <c r="AV41" s="102">
        <f t="shared" si="31"/>
        <v>0</v>
      </c>
      <c r="AW41" s="102">
        <v>0</v>
      </c>
      <c r="AX41" s="102">
        <v>0</v>
      </c>
      <c r="AY41" s="102"/>
      <c r="AZ41" s="102">
        <f t="shared" si="32"/>
        <v>0</v>
      </c>
      <c r="BA41" s="102">
        <v>0</v>
      </c>
      <c r="BB41" s="102"/>
      <c r="BC41" s="102"/>
      <c r="BD41" s="108"/>
      <c r="BE41" s="108"/>
      <c r="BF41" s="108"/>
      <c r="BG41" s="108"/>
      <c r="BH41" s="109">
        <v>191.73</v>
      </c>
      <c r="BI41" s="109">
        <v>154.73</v>
      </c>
      <c r="BJ41" s="109">
        <v>37</v>
      </c>
      <c r="BK41" s="109"/>
      <c r="BL41">
        <v>448.564701920482</v>
      </c>
      <c r="BM41">
        <f t="shared" ref="BM41:BM72" si="33">BL41-B41-F41-J41-P41-T41-X41-AB41-AF41-AJ41-AN41-AR41-AV41-AZ41-BD41</f>
        <v>17.9847019204819</v>
      </c>
    </row>
    <row r="42" ht="13.5" spans="1:65">
      <c r="A42" s="81" t="s">
        <v>57</v>
      </c>
      <c r="B42" s="97">
        <f t="shared" si="19"/>
        <v>56.7</v>
      </c>
      <c r="C42" s="99">
        <v>20.7</v>
      </c>
      <c r="D42" s="100">
        <v>36</v>
      </c>
      <c r="E42" s="103">
        <v>1</v>
      </c>
      <c r="F42" s="102">
        <f t="shared" si="20"/>
        <v>100.93</v>
      </c>
      <c r="G42" s="102">
        <v>95.13</v>
      </c>
      <c r="H42" s="102">
        <v>5.8</v>
      </c>
      <c r="I42" s="102" t="s">
        <v>137</v>
      </c>
      <c r="J42" s="102">
        <f t="shared" si="21"/>
        <v>0</v>
      </c>
      <c r="K42" s="102"/>
      <c r="L42" s="102"/>
      <c r="M42" s="102"/>
      <c r="N42" s="102">
        <f t="shared" si="22"/>
        <v>121.8</v>
      </c>
      <c r="O42" s="102">
        <f t="shared" si="23"/>
        <v>121.8</v>
      </c>
      <c r="P42" s="102">
        <v>60.9</v>
      </c>
      <c r="Q42" s="102">
        <v>60.9</v>
      </c>
      <c r="R42" s="102">
        <v>0</v>
      </c>
      <c r="S42" s="102">
        <v>0</v>
      </c>
      <c r="T42" s="102">
        <f t="shared" si="24"/>
        <v>0</v>
      </c>
      <c r="U42" s="102">
        <v>0</v>
      </c>
      <c r="V42" s="102">
        <v>0</v>
      </c>
      <c r="W42" s="102">
        <v>0</v>
      </c>
      <c r="X42" s="102">
        <f t="shared" si="25"/>
        <v>94</v>
      </c>
      <c r="Y42" s="102">
        <v>94</v>
      </c>
      <c r="Z42" s="102"/>
      <c r="AA42" s="102"/>
      <c r="AB42" s="102">
        <f t="shared" si="26"/>
        <v>0</v>
      </c>
      <c r="AC42" s="102">
        <v>0</v>
      </c>
      <c r="AD42" s="102"/>
      <c r="AE42" s="102"/>
      <c r="AF42" s="102">
        <f t="shared" si="27"/>
        <v>0</v>
      </c>
      <c r="AG42" s="102">
        <v>0</v>
      </c>
      <c r="AH42" s="102"/>
      <c r="AI42" s="102"/>
      <c r="AJ42" s="102">
        <f t="shared" si="28"/>
        <v>0</v>
      </c>
      <c r="AK42" s="102">
        <v>0</v>
      </c>
      <c r="AL42" s="102"/>
      <c r="AM42" s="102"/>
      <c r="AN42" s="102">
        <f t="shared" si="29"/>
        <v>0</v>
      </c>
      <c r="AO42" s="102">
        <v>0</v>
      </c>
      <c r="AP42" s="102"/>
      <c r="AQ42" s="102"/>
      <c r="AR42" s="102">
        <f t="shared" si="30"/>
        <v>76.34</v>
      </c>
      <c r="AS42" s="102">
        <v>65.23</v>
      </c>
      <c r="AT42" s="97">
        <v>11.11</v>
      </c>
      <c r="AU42" s="102"/>
      <c r="AV42" s="102">
        <f t="shared" si="31"/>
        <v>0</v>
      </c>
      <c r="AW42" s="102">
        <v>0</v>
      </c>
      <c r="AX42" s="102">
        <v>0</v>
      </c>
      <c r="AY42" s="102"/>
      <c r="AZ42" s="102">
        <f t="shared" si="32"/>
        <v>0</v>
      </c>
      <c r="BA42" s="102">
        <v>0</v>
      </c>
      <c r="BB42" s="102"/>
      <c r="BC42" s="102"/>
      <c r="BD42" s="108"/>
      <c r="BE42" s="108"/>
      <c r="BF42" s="108"/>
      <c r="BG42" s="108"/>
      <c r="BH42" s="109">
        <v>381.22</v>
      </c>
      <c r="BI42" s="109">
        <v>307.65</v>
      </c>
      <c r="BJ42" s="109">
        <v>73.57</v>
      </c>
      <c r="BK42" s="109"/>
      <c r="BL42">
        <v>891.873348746229</v>
      </c>
      <c r="BM42">
        <f t="shared" si="33"/>
        <v>503.003348746229</v>
      </c>
    </row>
    <row r="43" ht="13.5" spans="1:65">
      <c r="A43" s="81" t="s">
        <v>58</v>
      </c>
      <c r="B43" s="97">
        <f t="shared" si="19"/>
        <v>27</v>
      </c>
      <c r="C43" s="99">
        <v>19</v>
      </c>
      <c r="D43" s="100">
        <v>8</v>
      </c>
      <c r="E43" s="103">
        <v>0</v>
      </c>
      <c r="F43" s="102">
        <f t="shared" si="20"/>
        <v>63.1</v>
      </c>
      <c r="G43" s="102">
        <v>63.1</v>
      </c>
      <c r="H43" s="102" t="s">
        <v>137</v>
      </c>
      <c r="I43" s="102" t="s">
        <v>137</v>
      </c>
      <c r="J43" s="102">
        <f t="shared" si="21"/>
        <v>0</v>
      </c>
      <c r="K43" s="102"/>
      <c r="L43" s="102"/>
      <c r="M43" s="102"/>
      <c r="N43" s="102">
        <f t="shared" si="22"/>
        <v>107.88</v>
      </c>
      <c r="O43" s="102">
        <f t="shared" si="23"/>
        <v>107.88</v>
      </c>
      <c r="P43" s="102">
        <v>53.94</v>
      </c>
      <c r="Q43" s="102">
        <v>53.94</v>
      </c>
      <c r="R43" s="102">
        <v>0</v>
      </c>
      <c r="S43" s="102">
        <v>0</v>
      </c>
      <c r="T43" s="102">
        <f t="shared" si="24"/>
        <v>0</v>
      </c>
      <c r="U43" s="102">
        <v>0</v>
      </c>
      <c r="V43" s="102">
        <v>0</v>
      </c>
      <c r="W43" s="102">
        <v>0</v>
      </c>
      <c r="X43" s="102">
        <f t="shared" si="25"/>
        <v>37.5</v>
      </c>
      <c r="Y43" s="102">
        <v>37.5</v>
      </c>
      <c r="Z43" s="102"/>
      <c r="AA43" s="102"/>
      <c r="AB43" s="102">
        <f t="shared" si="26"/>
        <v>0</v>
      </c>
      <c r="AC43" s="102">
        <v>0</v>
      </c>
      <c r="AD43" s="102"/>
      <c r="AE43" s="102"/>
      <c r="AF43" s="102">
        <f t="shared" si="27"/>
        <v>0</v>
      </c>
      <c r="AG43" s="102">
        <v>0</v>
      </c>
      <c r="AH43" s="102"/>
      <c r="AI43" s="102"/>
      <c r="AJ43" s="102">
        <f t="shared" si="28"/>
        <v>0</v>
      </c>
      <c r="AK43" s="102">
        <v>0</v>
      </c>
      <c r="AL43" s="102"/>
      <c r="AM43" s="102"/>
      <c r="AN43" s="102">
        <f t="shared" si="29"/>
        <v>0</v>
      </c>
      <c r="AO43" s="102">
        <v>0</v>
      </c>
      <c r="AP43" s="102"/>
      <c r="AQ43" s="102"/>
      <c r="AR43" s="102">
        <f t="shared" si="30"/>
        <v>46.04</v>
      </c>
      <c r="AS43" s="102">
        <v>36.72</v>
      </c>
      <c r="AT43" s="97">
        <v>9.32</v>
      </c>
      <c r="AU43" s="102"/>
      <c r="AV43" s="102">
        <f t="shared" si="31"/>
        <v>0</v>
      </c>
      <c r="AW43" s="102">
        <v>0</v>
      </c>
      <c r="AX43" s="102">
        <v>0</v>
      </c>
      <c r="AY43" s="102"/>
      <c r="AZ43" s="102">
        <f t="shared" si="32"/>
        <v>0</v>
      </c>
      <c r="BA43" s="102">
        <v>0</v>
      </c>
      <c r="BB43" s="102"/>
      <c r="BC43" s="102"/>
      <c r="BD43" s="108"/>
      <c r="BE43" s="108"/>
      <c r="BF43" s="108"/>
      <c r="BG43" s="108"/>
      <c r="BH43" s="109">
        <v>263.44</v>
      </c>
      <c r="BI43" s="109">
        <v>212.6</v>
      </c>
      <c r="BJ43" s="109">
        <v>50.84</v>
      </c>
      <c r="BK43" s="109"/>
      <c r="BL43">
        <v>616.326460423648</v>
      </c>
      <c r="BM43">
        <f t="shared" si="33"/>
        <v>388.746460423648</v>
      </c>
    </row>
    <row r="44" ht="13.5" spans="1:65">
      <c r="A44" s="81" t="s">
        <v>59</v>
      </c>
      <c r="B44" s="97">
        <f t="shared" si="19"/>
        <v>3414.48</v>
      </c>
      <c r="C44" s="99">
        <v>3414.48</v>
      </c>
      <c r="D44" s="100">
        <v>0</v>
      </c>
      <c r="E44" s="103">
        <v>-7</v>
      </c>
      <c r="F44" s="102">
        <f t="shared" si="20"/>
        <v>68.04</v>
      </c>
      <c r="G44" s="102">
        <v>70.04</v>
      </c>
      <c r="H44" s="102">
        <v>-2</v>
      </c>
      <c r="I44" s="102">
        <v>-2</v>
      </c>
      <c r="J44" s="102">
        <f t="shared" si="21"/>
        <v>0</v>
      </c>
      <c r="K44" s="102"/>
      <c r="L44" s="102"/>
      <c r="M44" s="102"/>
      <c r="N44" s="102">
        <f t="shared" si="22"/>
        <v>45.24</v>
      </c>
      <c r="O44" s="102">
        <f t="shared" si="23"/>
        <v>45.24</v>
      </c>
      <c r="P44" s="102">
        <v>22.62</v>
      </c>
      <c r="Q44" s="102">
        <v>22.62</v>
      </c>
      <c r="R44" s="102">
        <v>0</v>
      </c>
      <c r="S44" s="102">
        <v>0</v>
      </c>
      <c r="T44" s="102">
        <f t="shared" si="24"/>
        <v>80</v>
      </c>
      <c r="U44" s="102">
        <v>80</v>
      </c>
      <c r="V44" s="102">
        <v>0</v>
      </c>
      <c r="W44" s="102">
        <v>0</v>
      </c>
      <c r="X44" s="102">
        <f t="shared" si="25"/>
        <v>78.55</v>
      </c>
      <c r="Y44" s="102">
        <v>78.55</v>
      </c>
      <c r="Z44" s="102"/>
      <c r="AA44" s="102"/>
      <c r="AB44" s="102">
        <f t="shared" si="26"/>
        <v>0</v>
      </c>
      <c r="AC44" s="102">
        <v>0</v>
      </c>
      <c r="AD44" s="102"/>
      <c r="AE44" s="102"/>
      <c r="AF44" s="102">
        <f t="shared" si="27"/>
        <v>0</v>
      </c>
      <c r="AG44" s="102">
        <v>0</v>
      </c>
      <c r="AH44" s="102"/>
      <c r="AI44" s="102"/>
      <c r="AJ44" s="102">
        <f t="shared" si="28"/>
        <v>0</v>
      </c>
      <c r="AK44" s="102">
        <v>0</v>
      </c>
      <c r="AL44" s="102"/>
      <c r="AM44" s="102"/>
      <c r="AN44" s="102">
        <f t="shared" si="29"/>
        <v>0</v>
      </c>
      <c r="AO44" s="102">
        <v>0</v>
      </c>
      <c r="AP44" s="102"/>
      <c r="AQ44" s="102"/>
      <c r="AR44" s="102">
        <f t="shared" si="30"/>
        <v>64.67</v>
      </c>
      <c r="AS44" s="102">
        <v>54.76</v>
      </c>
      <c r="AT44" s="97">
        <v>9.91</v>
      </c>
      <c r="AU44" s="102"/>
      <c r="AV44" s="102">
        <f t="shared" si="31"/>
        <v>26.37</v>
      </c>
      <c r="AW44" s="102">
        <v>36.54</v>
      </c>
      <c r="AX44" s="102">
        <v>-10.17</v>
      </c>
      <c r="AY44" s="102"/>
      <c r="AZ44" s="102">
        <f t="shared" si="32"/>
        <v>0</v>
      </c>
      <c r="BA44" s="102">
        <v>0</v>
      </c>
      <c r="BB44" s="102"/>
      <c r="BC44" s="102"/>
      <c r="BD44" s="108"/>
      <c r="BE44" s="108"/>
      <c r="BF44" s="108"/>
      <c r="BG44" s="108"/>
      <c r="BH44" s="109">
        <v>253.29</v>
      </c>
      <c r="BI44" s="109">
        <v>204.41</v>
      </c>
      <c r="BJ44" s="109">
        <v>48.88</v>
      </c>
      <c r="BK44" s="109"/>
      <c r="BL44">
        <v>592.566211365259</v>
      </c>
      <c r="BM44">
        <f t="shared" si="33"/>
        <v>-3162.16378863474</v>
      </c>
    </row>
    <row r="45" ht="13.5" spans="1:65">
      <c r="A45" s="81" t="s">
        <v>60</v>
      </c>
      <c r="B45" s="97">
        <f t="shared" si="19"/>
        <v>1757.54</v>
      </c>
      <c r="C45" s="99">
        <v>1757.54</v>
      </c>
      <c r="D45" s="100">
        <v>0</v>
      </c>
      <c r="E45" s="103">
        <v>-2</v>
      </c>
      <c r="F45" s="102">
        <f t="shared" si="20"/>
        <v>75.52</v>
      </c>
      <c r="G45" s="102">
        <v>76.52</v>
      </c>
      <c r="H45" s="102">
        <v>-1</v>
      </c>
      <c r="I45" s="102">
        <v>-1</v>
      </c>
      <c r="J45" s="102">
        <f t="shared" si="21"/>
        <v>0</v>
      </c>
      <c r="K45" s="102"/>
      <c r="L45" s="102"/>
      <c r="M45" s="102"/>
      <c r="N45" s="102">
        <f t="shared" si="22"/>
        <v>31.32</v>
      </c>
      <c r="O45" s="102">
        <f t="shared" si="23"/>
        <v>31.32</v>
      </c>
      <c r="P45" s="102">
        <v>15.66</v>
      </c>
      <c r="Q45" s="102">
        <v>15.66</v>
      </c>
      <c r="R45" s="102">
        <v>0</v>
      </c>
      <c r="S45" s="102">
        <v>0</v>
      </c>
      <c r="T45" s="102">
        <f t="shared" si="24"/>
        <v>85</v>
      </c>
      <c r="U45" s="102">
        <v>80</v>
      </c>
      <c r="V45" s="102">
        <v>5</v>
      </c>
      <c r="W45" s="102">
        <v>5</v>
      </c>
      <c r="X45" s="102">
        <f t="shared" si="25"/>
        <v>100.48</v>
      </c>
      <c r="Y45" s="102">
        <v>100.48</v>
      </c>
      <c r="Z45" s="102"/>
      <c r="AA45" s="102"/>
      <c r="AB45" s="102">
        <f t="shared" si="26"/>
        <v>0</v>
      </c>
      <c r="AC45" s="102">
        <v>0</v>
      </c>
      <c r="AD45" s="102"/>
      <c r="AE45" s="102"/>
      <c r="AF45" s="102">
        <f t="shared" si="27"/>
        <v>0</v>
      </c>
      <c r="AG45" s="102">
        <v>0</v>
      </c>
      <c r="AH45" s="102"/>
      <c r="AI45" s="102"/>
      <c r="AJ45" s="102">
        <f t="shared" si="28"/>
        <v>0</v>
      </c>
      <c r="AK45" s="102">
        <v>0</v>
      </c>
      <c r="AL45" s="102"/>
      <c r="AM45" s="102"/>
      <c r="AN45" s="102">
        <f t="shared" si="29"/>
        <v>0</v>
      </c>
      <c r="AO45" s="102">
        <v>0</v>
      </c>
      <c r="AP45" s="102"/>
      <c r="AQ45" s="102"/>
      <c r="AR45" s="102">
        <f t="shared" si="30"/>
        <v>77.36</v>
      </c>
      <c r="AS45" s="102">
        <v>74.18</v>
      </c>
      <c r="AT45" s="97">
        <v>3.18</v>
      </c>
      <c r="AU45" s="102"/>
      <c r="AV45" s="102">
        <f t="shared" si="31"/>
        <v>53.67</v>
      </c>
      <c r="AW45" s="102">
        <v>62.43</v>
      </c>
      <c r="AX45" s="102">
        <v>-8.76</v>
      </c>
      <c r="AY45" s="102"/>
      <c r="AZ45" s="102">
        <f t="shared" si="32"/>
        <v>0</v>
      </c>
      <c r="BA45" s="102">
        <v>0</v>
      </c>
      <c r="BB45" s="102"/>
      <c r="BC45" s="102"/>
      <c r="BD45" s="108"/>
      <c r="BE45" s="108"/>
      <c r="BF45" s="108"/>
      <c r="BG45" s="108"/>
      <c r="BH45" s="109">
        <v>339.46</v>
      </c>
      <c r="BI45" s="109">
        <v>273.95</v>
      </c>
      <c r="BJ45" s="109">
        <v>65.51</v>
      </c>
      <c r="BK45" s="109"/>
      <c r="BL45">
        <v>794.168324587948</v>
      </c>
      <c r="BM45">
        <f t="shared" si="33"/>
        <v>-1371.06167541205</v>
      </c>
    </row>
    <row r="46" ht="13.5" spans="1:65">
      <c r="A46" s="81" t="s">
        <v>61</v>
      </c>
      <c r="B46" s="97">
        <f t="shared" si="19"/>
        <v>455.08</v>
      </c>
      <c r="C46" s="99">
        <v>455.08</v>
      </c>
      <c r="D46" s="100">
        <v>0</v>
      </c>
      <c r="E46" s="103">
        <v>0</v>
      </c>
      <c r="F46" s="102">
        <f t="shared" si="20"/>
        <v>135.1</v>
      </c>
      <c r="G46" s="102">
        <v>135.1</v>
      </c>
      <c r="H46" s="102" t="s">
        <v>137</v>
      </c>
      <c r="I46" s="102" t="s">
        <v>137</v>
      </c>
      <c r="J46" s="102">
        <f t="shared" si="21"/>
        <v>0</v>
      </c>
      <c r="K46" s="102"/>
      <c r="L46" s="102"/>
      <c r="M46" s="102"/>
      <c r="N46" s="102">
        <f t="shared" si="22"/>
        <v>104.4</v>
      </c>
      <c r="O46" s="102">
        <f t="shared" si="23"/>
        <v>104.4</v>
      </c>
      <c r="P46" s="102">
        <v>52.2</v>
      </c>
      <c r="Q46" s="102">
        <v>52.2</v>
      </c>
      <c r="R46" s="102">
        <v>0</v>
      </c>
      <c r="S46" s="102">
        <v>0</v>
      </c>
      <c r="T46" s="102">
        <f t="shared" si="24"/>
        <v>80</v>
      </c>
      <c r="U46" s="102">
        <v>80</v>
      </c>
      <c r="V46" s="102">
        <v>0</v>
      </c>
      <c r="W46" s="102">
        <v>0</v>
      </c>
      <c r="X46" s="102">
        <f t="shared" si="25"/>
        <v>240</v>
      </c>
      <c r="Y46" s="102">
        <v>240</v>
      </c>
      <c r="Z46" s="102"/>
      <c r="AA46" s="102"/>
      <c r="AB46" s="102">
        <f t="shared" si="26"/>
        <v>0</v>
      </c>
      <c r="AC46" s="102">
        <v>0</v>
      </c>
      <c r="AD46" s="102"/>
      <c r="AE46" s="102"/>
      <c r="AF46" s="102">
        <f t="shared" si="27"/>
        <v>0</v>
      </c>
      <c r="AG46" s="102">
        <v>0</v>
      </c>
      <c r="AH46" s="102"/>
      <c r="AI46" s="102"/>
      <c r="AJ46" s="102">
        <f t="shared" si="28"/>
        <v>0</v>
      </c>
      <c r="AK46" s="102">
        <v>0</v>
      </c>
      <c r="AL46" s="102"/>
      <c r="AM46" s="102"/>
      <c r="AN46" s="102">
        <f t="shared" si="29"/>
        <v>0</v>
      </c>
      <c r="AO46" s="102">
        <v>0</v>
      </c>
      <c r="AP46" s="102"/>
      <c r="AQ46" s="102"/>
      <c r="AR46" s="102">
        <f t="shared" si="30"/>
        <v>469.39</v>
      </c>
      <c r="AS46" s="102">
        <v>476.91</v>
      </c>
      <c r="AT46" s="97">
        <v>-7.52</v>
      </c>
      <c r="AU46" s="102"/>
      <c r="AV46" s="102">
        <f t="shared" si="31"/>
        <v>349.11</v>
      </c>
      <c r="AW46" s="102">
        <v>408.26</v>
      </c>
      <c r="AX46" s="102">
        <v>-59.15</v>
      </c>
      <c r="AY46" s="102"/>
      <c r="AZ46" s="102">
        <f t="shared" si="32"/>
        <v>0</v>
      </c>
      <c r="BA46" s="102">
        <v>0</v>
      </c>
      <c r="BB46" s="102"/>
      <c r="BC46" s="102"/>
      <c r="BD46" s="108"/>
      <c r="BE46" s="108"/>
      <c r="BF46" s="108"/>
      <c r="BG46" s="108"/>
      <c r="BH46" s="109">
        <v>1505.1</v>
      </c>
      <c r="BI46" s="109">
        <v>1214.64</v>
      </c>
      <c r="BJ46" s="109">
        <v>290.46</v>
      </c>
      <c r="BK46" s="109"/>
      <c r="BL46">
        <v>3521.19690969842</v>
      </c>
      <c r="BM46">
        <f t="shared" si="33"/>
        <v>1740.31690969842</v>
      </c>
    </row>
    <row r="47" ht="13.5" spans="1:65">
      <c r="A47" s="83" t="s">
        <v>62</v>
      </c>
      <c r="B47" s="97">
        <f>SUM(B48:B119)</f>
        <v>1357.35</v>
      </c>
      <c r="C47" s="97">
        <f>SUM(C48:C119)</f>
        <v>997.35</v>
      </c>
      <c r="D47" s="97">
        <f>SUM(D48:D119)</f>
        <v>360</v>
      </c>
      <c r="E47" s="97">
        <f>SUM(E48:E119)</f>
        <v>0</v>
      </c>
      <c r="F47" s="97">
        <v>245</v>
      </c>
      <c r="G47" s="97">
        <v>245</v>
      </c>
      <c r="H47" s="97">
        <v>0</v>
      </c>
      <c r="I47" s="97">
        <v>0</v>
      </c>
      <c r="J47" s="97">
        <f t="shared" ref="J47:BK47" si="34">SUM(J48:J119)</f>
        <v>0</v>
      </c>
      <c r="K47" s="97">
        <f t="shared" si="34"/>
        <v>0</v>
      </c>
      <c r="L47" s="97">
        <f t="shared" si="34"/>
        <v>0</v>
      </c>
      <c r="M47" s="97">
        <f t="shared" si="34"/>
        <v>0</v>
      </c>
      <c r="N47" s="97">
        <f t="shared" si="34"/>
        <v>3281.64</v>
      </c>
      <c r="O47" s="97">
        <f t="shared" si="34"/>
        <v>3281.64</v>
      </c>
      <c r="P47" s="97">
        <f t="shared" si="34"/>
        <v>1640.82</v>
      </c>
      <c r="Q47" s="97">
        <f t="shared" si="34"/>
        <v>1640.82</v>
      </c>
      <c r="R47" s="97">
        <f t="shared" si="34"/>
        <v>0</v>
      </c>
      <c r="S47" s="97">
        <f t="shared" si="34"/>
        <v>0</v>
      </c>
      <c r="T47" s="97">
        <f t="shared" si="34"/>
        <v>0</v>
      </c>
      <c r="U47" s="97">
        <f t="shared" si="34"/>
        <v>0</v>
      </c>
      <c r="V47" s="97">
        <f t="shared" si="34"/>
        <v>0</v>
      </c>
      <c r="W47" s="97">
        <f t="shared" si="34"/>
        <v>0</v>
      </c>
      <c r="X47" s="97">
        <f t="shared" si="34"/>
        <v>2551.98</v>
      </c>
      <c r="Y47" s="97">
        <f t="shared" si="34"/>
        <v>2551.98</v>
      </c>
      <c r="Z47" s="97">
        <f t="shared" si="34"/>
        <v>0</v>
      </c>
      <c r="AA47" s="97">
        <f t="shared" si="34"/>
        <v>0</v>
      </c>
      <c r="AB47" s="97">
        <f t="shared" si="34"/>
        <v>0</v>
      </c>
      <c r="AC47" s="97">
        <f t="shared" si="34"/>
        <v>0</v>
      </c>
      <c r="AD47" s="97">
        <f t="shared" si="34"/>
        <v>0</v>
      </c>
      <c r="AE47" s="97">
        <f t="shared" si="34"/>
        <v>0</v>
      </c>
      <c r="AF47" s="97">
        <f t="shared" si="34"/>
        <v>0</v>
      </c>
      <c r="AG47" s="97">
        <f t="shared" si="34"/>
        <v>0</v>
      </c>
      <c r="AH47" s="97">
        <f t="shared" si="34"/>
        <v>0</v>
      </c>
      <c r="AI47" s="97">
        <f t="shared" si="34"/>
        <v>0</v>
      </c>
      <c r="AJ47" s="97">
        <f t="shared" si="34"/>
        <v>0</v>
      </c>
      <c r="AK47" s="97">
        <f t="shared" si="34"/>
        <v>0</v>
      </c>
      <c r="AL47" s="97">
        <f t="shared" si="34"/>
        <v>0</v>
      </c>
      <c r="AM47" s="97">
        <f t="shared" si="34"/>
        <v>0</v>
      </c>
      <c r="AN47" s="97">
        <f t="shared" si="34"/>
        <v>0</v>
      </c>
      <c r="AO47" s="97">
        <f t="shared" si="34"/>
        <v>0</v>
      </c>
      <c r="AP47" s="97">
        <f t="shared" si="34"/>
        <v>0</v>
      </c>
      <c r="AQ47" s="97">
        <f t="shared" si="34"/>
        <v>0</v>
      </c>
      <c r="AR47" s="97">
        <f t="shared" si="34"/>
        <v>2522.96</v>
      </c>
      <c r="AS47" s="97">
        <f t="shared" si="34"/>
        <v>2489.01</v>
      </c>
      <c r="AT47" s="97">
        <f t="shared" si="34"/>
        <v>33.95</v>
      </c>
      <c r="AU47" s="97">
        <f t="shared" si="34"/>
        <v>0</v>
      </c>
      <c r="AV47" s="97">
        <f t="shared" si="34"/>
        <v>360.86</v>
      </c>
      <c r="AW47" s="97">
        <f t="shared" si="34"/>
        <v>541.73</v>
      </c>
      <c r="AX47" s="97">
        <f t="shared" si="34"/>
        <v>-180.87</v>
      </c>
      <c r="AY47" s="97">
        <f t="shared" si="34"/>
        <v>0</v>
      </c>
      <c r="AZ47" s="97">
        <f t="shared" si="34"/>
        <v>0</v>
      </c>
      <c r="BA47" s="97">
        <f t="shared" si="34"/>
        <v>0</v>
      </c>
      <c r="BB47" s="97">
        <f t="shared" si="34"/>
        <v>0</v>
      </c>
      <c r="BC47" s="97">
        <f t="shared" si="34"/>
        <v>0</v>
      </c>
      <c r="BD47" s="97">
        <f t="shared" si="34"/>
        <v>0</v>
      </c>
      <c r="BE47" s="97">
        <f t="shared" si="34"/>
        <v>0</v>
      </c>
      <c r="BF47" s="97">
        <f t="shared" si="34"/>
        <v>0</v>
      </c>
      <c r="BG47" s="97">
        <f t="shared" si="34"/>
        <v>0</v>
      </c>
      <c r="BH47" s="111">
        <f t="shared" si="34"/>
        <v>10273.38</v>
      </c>
      <c r="BI47" s="111">
        <f t="shared" si="34"/>
        <v>8290.84</v>
      </c>
      <c r="BJ47" s="111">
        <f t="shared" si="34"/>
        <v>1982.54</v>
      </c>
      <c r="BK47" s="111">
        <f t="shared" si="34"/>
        <v>0</v>
      </c>
      <c r="BL47">
        <v>24034.71593539</v>
      </c>
      <c r="BM47">
        <f t="shared" si="33"/>
        <v>15355.74593539</v>
      </c>
    </row>
    <row r="48" ht="13.5" spans="1:65">
      <c r="A48" s="84" t="s">
        <v>63</v>
      </c>
      <c r="B48" s="97">
        <f t="shared" ref="B48:B111" si="35">C48+D48</f>
        <v>18</v>
      </c>
      <c r="C48" s="99">
        <v>10</v>
      </c>
      <c r="D48" s="100">
        <v>8</v>
      </c>
      <c r="E48" s="104"/>
      <c r="F48" s="102">
        <f t="shared" ref="F48:F111" si="36">G48+H48</f>
        <v>14</v>
      </c>
      <c r="G48" s="102">
        <v>14</v>
      </c>
      <c r="H48" s="102">
        <v>0</v>
      </c>
      <c r="I48" s="102">
        <v>0</v>
      </c>
      <c r="J48" s="102">
        <f t="shared" ref="J48:J111" si="37">K48+L48</f>
        <v>0</v>
      </c>
      <c r="K48" s="102"/>
      <c r="L48" s="102"/>
      <c r="M48" s="102"/>
      <c r="N48" s="102">
        <f t="shared" ref="N48:N111" si="38">O48+R48</f>
        <v>52.2</v>
      </c>
      <c r="O48" s="102">
        <f t="shared" ref="O48:O111" si="39">P48+Q48</f>
        <v>52.2</v>
      </c>
      <c r="P48" s="102">
        <v>26.1</v>
      </c>
      <c r="Q48" s="102">
        <v>26.1</v>
      </c>
      <c r="R48" s="102">
        <v>0</v>
      </c>
      <c r="S48" s="102">
        <v>0</v>
      </c>
      <c r="T48" s="102">
        <f t="shared" ref="T48:T111" si="40">U48+V48</f>
        <v>0</v>
      </c>
      <c r="U48" s="102">
        <v>0</v>
      </c>
      <c r="V48" s="102">
        <v>0</v>
      </c>
      <c r="W48" s="102">
        <v>0</v>
      </c>
      <c r="X48" s="102">
        <f t="shared" ref="X48:X111" si="41">Y48+Z48</f>
        <v>45</v>
      </c>
      <c r="Y48" s="102">
        <v>45</v>
      </c>
      <c r="Z48" s="102"/>
      <c r="AA48" s="102"/>
      <c r="AB48" s="102">
        <f t="shared" ref="AB48:AB111" si="42">AC48+AD48</f>
        <v>0</v>
      </c>
      <c r="AC48" s="102">
        <v>0</v>
      </c>
      <c r="AD48" s="102"/>
      <c r="AE48" s="102"/>
      <c r="AF48" s="102">
        <f t="shared" ref="AF48:AF111" si="43">AG48+AH48</f>
        <v>0</v>
      </c>
      <c r="AG48" s="102">
        <v>0</v>
      </c>
      <c r="AH48" s="102"/>
      <c r="AI48" s="102"/>
      <c r="AJ48" s="102">
        <f t="shared" ref="AJ48:AJ111" si="44">AK48+AL48</f>
        <v>0</v>
      </c>
      <c r="AK48" s="102">
        <v>0</v>
      </c>
      <c r="AL48" s="102"/>
      <c r="AM48" s="102"/>
      <c r="AN48" s="102">
        <f t="shared" ref="AN48:AN111" si="45">AO48+AP48</f>
        <v>0</v>
      </c>
      <c r="AO48" s="102">
        <v>0</v>
      </c>
      <c r="AP48" s="102"/>
      <c r="AQ48" s="102"/>
      <c r="AR48" s="102">
        <f t="shared" ref="AR48:AR111" si="46">AS48+AT48</f>
        <v>32.79</v>
      </c>
      <c r="AS48" s="102">
        <v>32.72</v>
      </c>
      <c r="AT48" s="97">
        <v>0.07</v>
      </c>
      <c r="AU48" s="102"/>
      <c r="AV48" s="102">
        <f t="shared" ref="AV48:AV111" si="47">AW48+AX48</f>
        <v>0</v>
      </c>
      <c r="AW48" s="102">
        <v>0</v>
      </c>
      <c r="AX48" s="102">
        <v>0</v>
      </c>
      <c r="AY48" s="102"/>
      <c r="AZ48" s="102">
        <f t="shared" ref="AZ48:AZ111" si="48">BA48+BB48</f>
        <v>0</v>
      </c>
      <c r="BA48" s="102">
        <v>0</v>
      </c>
      <c r="BB48" s="102"/>
      <c r="BC48" s="102"/>
      <c r="BD48" s="108"/>
      <c r="BE48" s="108"/>
      <c r="BF48" s="108"/>
      <c r="BG48" s="108"/>
      <c r="BH48" s="109">
        <v>125.57</v>
      </c>
      <c r="BI48" s="109">
        <v>101.33</v>
      </c>
      <c r="BJ48" s="109">
        <v>24.24</v>
      </c>
      <c r="BK48" s="109"/>
      <c r="BL48">
        <v>293.763079267346</v>
      </c>
      <c r="BM48">
        <f t="shared" si="33"/>
        <v>157.873079267346</v>
      </c>
    </row>
    <row r="49" ht="13.5" spans="1:65">
      <c r="A49" s="84" t="s">
        <v>64</v>
      </c>
      <c r="B49" s="97">
        <f t="shared" si="35"/>
        <v>12.5</v>
      </c>
      <c r="C49" s="99">
        <v>4.5</v>
      </c>
      <c r="D49" s="100">
        <v>8</v>
      </c>
      <c r="E49" s="104"/>
      <c r="F49" s="102">
        <f t="shared" si="36"/>
        <v>0</v>
      </c>
      <c r="G49" s="102">
        <v>0</v>
      </c>
      <c r="H49" s="102">
        <v>0</v>
      </c>
      <c r="I49" s="102">
        <v>0</v>
      </c>
      <c r="J49" s="102">
        <f t="shared" si="37"/>
        <v>0</v>
      </c>
      <c r="K49" s="102"/>
      <c r="L49" s="102"/>
      <c r="M49" s="102"/>
      <c r="N49" s="102">
        <f t="shared" si="38"/>
        <v>48.72</v>
      </c>
      <c r="O49" s="102">
        <f t="shared" si="39"/>
        <v>48.72</v>
      </c>
      <c r="P49" s="102">
        <v>24.36</v>
      </c>
      <c r="Q49" s="102">
        <v>24.36</v>
      </c>
      <c r="R49" s="102">
        <v>0</v>
      </c>
      <c r="S49" s="102">
        <v>0</v>
      </c>
      <c r="T49" s="102">
        <f t="shared" si="40"/>
        <v>0</v>
      </c>
      <c r="U49" s="102">
        <v>0</v>
      </c>
      <c r="V49" s="102">
        <v>0</v>
      </c>
      <c r="W49" s="102">
        <v>0</v>
      </c>
      <c r="X49" s="102">
        <f t="shared" si="41"/>
        <v>40</v>
      </c>
      <c r="Y49" s="102">
        <v>40</v>
      </c>
      <c r="Z49" s="102"/>
      <c r="AA49" s="102"/>
      <c r="AB49" s="102">
        <f t="shared" si="42"/>
        <v>0</v>
      </c>
      <c r="AC49" s="102">
        <v>0</v>
      </c>
      <c r="AD49" s="102"/>
      <c r="AE49" s="102"/>
      <c r="AF49" s="102">
        <f t="shared" si="43"/>
        <v>0</v>
      </c>
      <c r="AG49" s="102">
        <v>0</v>
      </c>
      <c r="AH49" s="102"/>
      <c r="AI49" s="102"/>
      <c r="AJ49" s="102">
        <f t="shared" si="44"/>
        <v>0</v>
      </c>
      <c r="AK49" s="102">
        <v>0</v>
      </c>
      <c r="AL49" s="102"/>
      <c r="AM49" s="102"/>
      <c r="AN49" s="102">
        <f t="shared" si="45"/>
        <v>0</v>
      </c>
      <c r="AO49" s="102">
        <v>0</v>
      </c>
      <c r="AP49" s="102"/>
      <c r="AQ49" s="102"/>
      <c r="AR49" s="102">
        <f t="shared" si="46"/>
        <v>20.74</v>
      </c>
      <c r="AS49" s="102">
        <v>20.74</v>
      </c>
      <c r="AT49" s="97">
        <v>0</v>
      </c>
      <c r="AU49" s="102"/>
      <c r="AV49" s="102">
        <f t="shared" si="47"/>
        <v>0</v>
      </c>
      <c r="AW49" s="102">
        <v>0</v>
      </c>
      <c r="AX49" s="102">
        <v>0</v>
      </c>
      <c r="AY49" s="102"/>
      <c r="AZ49" s="102">
        <f t="shared" si="48"/>
        <v>0</v>
      </c>
      <c r="BA49" s="102">
        <v>0</v>
      </c>
      <c r="BB49" s="102"/>
      <c r="BC49" s="102"/>
      <c r="BD49" s="108"/>
      <c r="BE49" s="108"/>
      <c r="BF49" s="108"/>
      <c r="BG49" s="108"/>
      <c r="BH49" s="109">
        <v>135.11</v>
      </c>
      <c r="BI49" s="109">
        <v>109.03</v>
      </c>
      <c r="BJ49" s="109">
        <v>26.08</v>
      </c>
      <c r="BK49" s="109"/>
      <c r="BL49">
        <v>316.083313231287</v>
      </c>
      <c r="BM49">
        <f t="shared" si="33"/>
        <v>218.483313231287</v>
      </c>
    </row>
    <row r="50" ht="13.5" spans="1:65">
      <c r="A50" s="84" t="s">
        <v>65</v>
      </c>
      <c r="B50" s="97">
        <f t="shared" si="35"/>
        <v>14</v>
      </c>
      <c r="C50" s="99">
        <v>6</v>
      </c>
      <c r="D50" s="100">
        <v>8</v>
      </c>
      <c r="E50" s="104"/>
      <c r="F50" s="102">
        <f t="shared" si="36"/>
        <v>0</v>
      </c>
      <c r="G50" s="102">
        <v>0</v>
      </c>
      <c r="H50" s="102">
        <v>0</v>
      </c>
      <c r="I50" s="102">
        <v>0</v>
      </c>
      <c r="J50" s="102">
        <f t="shared" si="37"/>
        <v>0</v>
      </c>
      <c r="K50" s="102"/>
      <c r="L50" s="102"/>
      <c r="M50" s="102"/>
      <c r="N50" s="102">
        <f t="shared" si="38"/>
        <v>66.12</v>
      </c>
      <c r="O50" s="102">
        <f t="shared" si="39"/>
        <v>66.12</v>
      </c>
      <c r="P50" s="102">
        <v>33.06</v>
      </c>
      <c r="Q50" s="102">
        <v>33.06</v>
      </c>
      <c r="R50" s="102">
        <v>0</v>
      </c>
      <c r="S50" s="102">
        <v>0</v>
      </c>
      <c r="T50" s="102">
        <f t="shared" si="40"/>
        <v>0</v>
      </c>
      <c r="U50" s="102">
        <v>0</v>
      </c>
      <c r="V50" s="102">
        <v>0</v>
      </c>
      <c r="W50" s="102">
        <v>0</v>
      </c>
      <c r="X50" s="102">
        <f t="shared" si="41"/>
        <v>82.5</v>
      </c>
      <c r="Y50" s="102">
        <v>82.5</v>
      </c>
      <c r="Z50" s="102"/>
      <c r="AA50" s="102"/>
      <c r="AB50" s="102">
        <f t="shared" si="42"/>
        <v>0</v>
      </c>
      <c r="AC50" s="102">
        <v>0</v>
      </c>
      <c r="AD50" s="102"/>
      <c r="AE50" s="102"/>
      <c r="AF50" s="102">
        <f t="shared" si="43"/>
        <v>0</v>
      </c>
      <c r="AG50" s="102">
        <v>0</v>
      </c>
      <c r="AH50" s="102"/>
      <c r="AI50" s="102"/>
      <c r="AJ50" s="102">
        <f t="shared" si="44"/>
        <v>0</v>
      </c>
      <c r="AK50" s="102">
        <v>0</v>
      </c>
      <c r="AL50" s="102"/>
      <c r="AM50" s="102"/>
      <c r="AN50" s="102">
        <f t="shared" si="45"/>
        <v>0</v>
      </c>
      <c r="AO50" s="102">
        <v>0</v>
      </c>
      <c r="AP50" s="102"/>
      <c r="AQ50" s="102"/>
      <c r="AR50" s="102">
        <f t="shared" si="46"/>
        <v>46.9</v>
      </c>
      <c r="AS50" s="102">
        <v>46.66</v>
      </c>
      <c r="AT50" s="97">
        <v>0.24</v>
      </c>
      <c r="AU50" s="102"/>
      <c r="AV50" s="102">
        <f t="shared" si="47"/>
        <v>0</v>
      </c>
      <c r="AW50" s="102">
        <v>0</v>
      </c>
      <c r="AX50" s="102">
        <v>0</v>
      </c>
      <c r="AY50" s="102"/>
      <c r="AZ50" s="102">
        <f t="shared" si="48"/>
        <v>0</v>
      </c>
      <c r="BA50" s="102">
        <v>0</v>
      </c>
      <c r="BB50" s="102"/>
      <c r="BC50" s="102"/>
      <c r="BD50" s="108"/>
      <c r="BE50" s="108"/>
      <c r="BF50" s="108"/>
      <c r="BG50" s="108"/>
      <c r="BH50" s="109">
        <v>192.97</v>
      </c>
      <c r="BI50" s="109">
        <v>155.73</v>
      </c>
      <c r="BJ50" s="109">
        <v>37.24</v>
      </c>
      <c r="BK50" s="109"/>
      <c r="BL50">
        <v>451.444732109377</v>
      </c>
      <c r="BM50">
        <f t="shared" si="33"/>
        <v>274.984732109377</v>
      </c>
    </row>
    <row r="51" ht="13.5" spans="1:65">
      <c r="A51" s="84" t="s">
        <v>66</v>
      </c>
      <c r="B51" s="97">
        <f t="shared" si="35"/>
        <v>12.5</v>
      </c>
      <c r="C51" s="99">
        <v>4.5</v>
      </c>
      <c r="D51" s="100">
        <v>8</v>
      </c>
      <c r="E51" s="104"/>
      <c r="F51" s="102">
        <f t="shared" si="36"/>
        <v>0</v>
      </c>
      <c r="G51" s="102">
        <v>0</v>
      </c>
      <c r="H51" s="102">
        <v>0</v>
      </c>
      <c r="I51" s="102">
        <v>0</v>
      </c>
      <c r="J51" s="102">
        <f t="shared" si="37"/>
        <v>0</v>
      </c>
      <c r="K51" s="102"/>
      <c r="L51" s="102"/>
      <c r="M51" s="102"/>
      <c r="N51" s="102">
        <f t="shared" si="38"/>
        <v>90.48</v>
      </c>
      <c r="O51" s="102">
        <f t="shared" si="39"/>
        <v>90.48</v>
      </c>
      <c r="P51" s="102">
        <v>45.24</v>
      </c>
      <c r="Q51" s="102">
        <v>45.24</v>
      </c>
      <c r="R51" s="102">
        <v>0</v>
      </c>
      <c r="S51" s="102">
        <v>0</v>
      </c>
      <c r="T51" s="102">
        <f t="shared" si="40"/>
        <v>0</v>
      </c>
      <c r="U51" s="102">
        <v>0</v>
      </c>
      <c r="V51" s="102">
        <v>0</v>
      </c>
      <c r="W51" s="102">
        <v>0</v>
      </c>
      <c r="X51" s="102">
        <f t="shared" si="41"/>
        <v>70</v>
      </c>
      <c r="Y51" s="102">
        <v>70</v>
      </c>
      <c r="Z51" s="102"/>
      <c r="AA51" s="102"/>
      <c r="AB51" s="102">
        <f t="shared" si="42"/>
        <v>0</v>
      </c>
      <c r="AC51" s="102">
        <v>0</v>
      </c>
      <c r="AD51" s="102"/>
      <c r="AE51" s="102"/>
      <c r="AF51" s="102">
        <f t="shared" si="43"/>
        <v>0</v>
      </c>
      <c r="AG51" s="102">
        <v>0</v>
      </c>
      <c r="AH51" s="102"/>
      <c r="AI51" s="102"/>
      <c r="AJ51" s="102">
        <f t="shared" si="44"/>
        <v>0</v>
      </c>
      <c r="AK51" s="102">
        <v>0</v>
      </c>
      <c r="AL51" s="102"/>
      <c r="AM51" s="102"/>
      <c r="AN51" s="102">
        <f t="shared" si="45"/>
        <v>0</v>
      </c>
      <c r="AO51" s="102">
        <v>0</v>
      </c>
      <c r="AP51" s="102"/>
      <c r="AQ51" s="102"/>
      <c r="AR51" s="102">
        <f t="shared" si="46"/>
        <v>76.23</v>
      </c>
      <c r="AS51" s="102">
        <v>69.12</v>
      </c>
      <c r="AT51" s="97">
        <v>7.11</v>
      </c>
      <c r="AU51" s="102"/>
      <c r="AV51" s="102">
        <f t="shared" si="47"/>
        <v>0</v>
      </c>
      <c r="AW51" s="102">
        <v>0</v>
      </c>
      <c r="AX51" s="102">
        <v>0</v>
      </c>
      <c r="AY51" s="102"/>
      <c r="AZ51" s="102">
        <f t="shared" si="48"/>
        <v>0</v>
      </c>
      <c r="BA51" s="102">
        <v>0</v>
      </c>
      <c r="BB51" s="102"/>
      <c r="BC51" s="102"/>
      <c r="BD51" s="108"/>
      <c r="BE51" s="108"/>
      <c r="BF51" s="108"/>
      <c r="BG51" s="108"/>
      <c r="BH51" s="109">
        <v>292.06</v>
      </c>
      <c r="BI51" s="109">
        <v>235.7</v>
      </c>
      <c r="BJ51" s="109">
        <v>56.36</v>
      </c>
      <c r="BK51" s="109"/>
      <c r="BL51">
        <v>683.287162315469</v>
      </c>
      <c r="BM51">
        <f t="shared" si="33"/>
        <v>479.317162315469</v>
      </c>
    </row>
    <row r="52" ht="13.5" spans="1:65">
      <c r="A52" s="84" t="s">
        <v>67</v>
      </c>
      <c r="B52" s="97">
        <f t="shared" si="35"/>
        <v>17.22</v>
      </c>
      <c r="C52" s="99">
        <v>9.22</v>
      </c>
      <c r="D52" s="100">
        <v>8</v>
      </c>
      <c r="E52" s="104"/>
      <c r="F52" s="102">
        <f t="shared" si="36"/>
        <v>0</v>
      </c>
      <c r="G52" s="102">
        <v>0</v>
      </c>
      <c r="H52" s="102">
        <v>0</v>
      </c>
      <c r="I52" s="102">
        <v>0</v>
      </c>
      <c r="J52" s="102">
        <f t="shared" si="37"/>
        <v>0</v>
      </c>
      <c r="K52" s="102"/>
      <c r="L52" s="102"/>
      <c r="M52" s="102"/>
      <c r="N52" s="102">
        <f t="shared" si="38"/>
        <v>66.12</v>
      </c>
      <c r="O52" s="102">
        <f t="shared" si="39"/>
        <v>66.12</v>
      </c>
      <c r="P52" s="102">
        <v>33.06</v>
      </c>
      <c r="Q52" s="102">
        <v>33.06</v>
      </c>
      <c r="R52" s="102">
        <v>0</v>
      </c>
      <c r="S52" s="102">
        <v>0</v>
      </c>
      <c r="T52" s="102">
        <f t="shared" si="40"/>
        <v>0</v>
      </c>
      <c r="U52" s="102">
        <v>0</v>
      </c>
      <c r="V52" s="102">
        <v>0</v>
      </c>
      <c r="W52" s="102">
        <v>0</v>
      </c>
      <c r="X52" s="102">
        <f t="shared" si="41"/>
        <v>60</v>
      </c>
      <c r="Y52" s="102">
        <v>60</v>
      </c>
      <c r="Z52" s="102"/>
      <c r="AA52" s="102"/>
      <c r="AB52" s="102">
        <f t="shared" si="42"/>
        <v>0</v>
      </c>
      <c r="AC52" s="102">
        <v>0</v>
      </c>
      <c r="AD52" s="102"/>
      <c r="AE52" s="102"/>
      <c r="AF52" s="102">
        <f t="shared" si="43"/>
        <v>0</v>
      </c>
      <c r="AG52" s="102">
        <v>0</v>
      </c>
      <c r="AH52" s="102"/>
      <c r="AI52" s="102"/>
      <c r="AJ52" s="102">
        <f t="shared" si="44"/>
        <v>0</v>
      </c>
      <c r="AK52" s="102">
        <v>0</v>
      </c>
      <c r="AL52" s="102"/>
      <c r="AM52" s="102"/>
      <c r="AN52" s="102">
        <f t="shared" si="45"/>
        <v>0</v>
      </c>
      <c r="AO52" s="102">
        <v>0</v>
      </c>
      <c r="AP52" s="102"/>
      <c r="AQ52" s="102"/>
      <c r="AR52" s="102">
        <f t="shared" si="46"/>
        <v>44.74</v>
      </c>
      <c r="AS52" s="102">
        <v>64.8</v>
      </c>
      <c r="AT52" s="97">
        <v>-20.06</v>
      </c>
      <c r="AU52" s="102"/>
      <c r="AV52" s="102">
        <f t="shared" si="47"/>
        <v>0</v>
      </c>
      <c r="AW52" s="102">
        <v>0</v>
      </c>
      <c r="AX52" s="102">
        <v>0</v>
      </c>
      <c r="AY52" s="102"/>
      <c r="AZ52" s="102">
        <f t="shared" si="48"/>
        <v>0</v>
      </c>
      <c r="BA52" s="102">
        <v>0</v>
      </c>
      <c r="BB52" s="102"/>
      <c r="BC52" s="102"/>
      <c r="BD52" s="108"/>
      <c r="BE52" s="108"/>
      <c r="BF52" s="108"/>
      <c r="BG52" s="108"/>
      <c r="BH52" s="109">
        <v>224.97</v>
      </c>
      <c r="BI52" s="109">
        <v>181.66</v>
      </c>
      <c r="BJ52" s="109">
        <v>43.31</v>
      </c>
      <c r="BK52" s="109"/>
      <c r="BL52">
        <v>526.325517020662</v>
      </c>
      <c r="BM52">
        <f t="shared" si="33"/>
        <v>371.305517020662</v>
      </c>
    </row>
    <row r="53" ht="13.5" spans="1:65">
      <c r="A53" s="84" t="s">
        <v>68</v>
      </c>
      <c r="B53" s="97">
        <f t="shared" si="35"/>
        <v>12.5</v>
      </c>
      <c r="C53" s="99">
        <v>4.5</v>
      </c>
      <c r="D53" s="100">
        <v>8</v>
      </c>
      <c r="E53" s="104"/>
      <c r="F53" s="102">
        <f t="shared" si="36"/>
        <v>0</v>
      </c>
      <c r="G53" s="102">
        <v>0</v>
      </c>
      <c r="H53" s="102">
        <v>0</v>
      </c>
      <c r="I53" s="102">
        <v>0</v>
      </c>
      <c r="J53" s="102">
        <f t="shared" si="37"/>
        <v>0</v>
      </c>
      <c r="K53" s="102"/>
      <c r="L53" s="102"/>
      <c r="M53" s="102"/>
      <c r="N53" s="102">
        <f t="shared" si="38"/>
        <v>83.52</v>
      </c>
      <c r="O53" s="102">
        <f t="shared" si="39"/>
        <v>83.52</v>
      </c>
      <c r="P53" s="102">
        <v>41.76</v>
      </c>
      <c r="Q53" s="102">
        <v>41.76</v>
      </c>
      <c r="R53" s="102">
        <v>0</v>
      </c>
      <c r="S53" s="102">
        <v>0</v>
      </c>
      <c r="T53" s="102">
        <f t="shared" si="40"/>
        <v>0</v>
      </c>
      <c r="U53" s="102">
        <v>0</v>
      </c>
      <c r="V53" s="102">
        <v>0</v>
      </c>
      <c r="W53" s="102">
        <v>0</v>
      </c>
      <c r="X53" s="102">
        <f t="shared" si="41"/>
        <v>65</v>
      </c>
      <c r="Y53" s="102">
        <v>65</v>
      </c>
      <c r="Z53" s="102"/>
      <c r="AA53" s="102"/>
      <c r="AB53" s="102">
        <f t="shared" si="42"/>
        <v>0</v>
      </c>
      <c r="AC53" s="102">
        <v>0</v>
      </c>
      <c r="AD53" s="102"/>
      <c r="AE53" s="102"/>
      <c r="AF53" s="102">
        <f t="shared" si="43"/>
        <v>0</v>
      </c>
      <c r="AG53" s="102">
        <v>0</v>
      </c>
      <c r="AH53" s="102"/>
      <c r="AI53" s="102"/>
      <c r="AJ53" s="102">
        <f t="shared" si="44"/>
        <v>0</v>
      </c>
      <c r="AK53" s="102">
        <v>0</v>
      </c>
      <c r="AL53" s="102"/>
      <c r="AM53" s="102"/>
      <c r="AN53" s="102">
        <f t="shared" si="45"/>
        <v>0</v>
      </c>
      <c r="AO53" s="102">
        <v>0</v>
      </c>
      <c r="AP53" s="102"/>
      <c r="AQ53" s="102"/>
      <c r="AR53" s="102">
        <f t="shared" si="46"/>
        <v>64.71</v>
      </c>
      <c r="AS53" s="102">
        <v>64.8</v>
      </c>
      <c r="AT53" s="97">
        <v>-0.09</v>
      </c>
      <c r="AU53" s="102"/>
      <c r="AV53" s="102">
        <f t="shared" si="47"/>
        <v>0</v>
      </c>
      <c r="AW53" s="102">
        <v>0</v>
      </c>
      <c r="AX53" s="102">
        <v>0</v>
      </c>
      <c r="AY53" s="102"/>
      <c r="AZ53" s="102">
        <f t="shared" si="48"/>
        <v>0</v>
      </c>
      <c r="BA53" s="102">
        <v>0</v>
      </c>
      <c r="BB53" s="102"/>
      <c r="BC53" s="102"/>
      <c r="BD53" s="108"/>
      <c r="BE53" s="108"/>
      <c r="BF53" s="108"/>
      <c r="BG53" s="108"/>
      <c r="BH53" s="109">
        <v>290.83</v>
      </c>
      <c r="BI53" s="109">
        <v>234.68</v>
      </c>
      <c r="BJ53" s="109">
        <v>56.15</v>
      </c>
      <c r="BK53" s="109"/>
      <c r="BL53">
        <v>680.407132126574</v>
      </c>
      <c r="BM53">
        <f t="shared" si="33"/>
        <v>496.437132126574</v>
      </c>
    </row>
    <row r="54" ht="13.5" spans="1:65">
      <c r="A54" s="84" t="s">
        <v>69</v>
      </c>
      <c r="B54" s="97">
        <f t="shared" si="35"/>
        <v>12.5</v>
      </c>
      <c r="C54" s="99">
        <v>4.5</v>
      </c>
      <c r="D54" s="100">
        <v>8</v>
      </c>
      <c r="E54" s="104"/>
      <c r="F54" s="102">
        <f t="shared" si="36"/>
        <v>0</v>
      </c>
      <c r="G54" s="102">
        <v>0</v>
      </c>
      <c r="H54" s="102">
        <v>0</v>
      </c>
      <c r="I54" s="102">
        <v>0</v>
      </c>
      <c r="J54" s="102">
        <f t="shared" si="37"/>
        <v>0</v>
      </c>
      <c r="K54" s="102"/>
      <c r="L54" s="102"/>
      <c r="M54" s="102"/>
      <c r="N54" s="102">
        <f t="shared" si="38"/>
        <v>31.32</v>
      </c>
      <c r="O54" s="102">
        <f t="shared" si="39"/>
        <v>31.32</v>
      </c>
      <c r="P54" s="102">
        <v>15.66</v>
      </c>
      <c r="Q54" s="102">
        <v>15.66</v>
      </c>
      <c r="R54" s="102">
        <v>0</v>
      </c>
      <c r="S54" s="102">
        <v>0</v>
      </c>
      <c r="T54" s="102">
        <f t="shared" si="40"/>
        <v>0</v>
      </c>
      <c r="U54" s="102">
        <v>0</v>
      </c>
      <c r="V54" s="102">
        <v>0</v>
      </c>
      <c r="W54" s="102">
        <v>0</v>
      </c>
      <c r="X54" s="102">
        <f t="shared" si="41"/>
        <v>37.5</v>
      </c>
      <c r="Y54" s="102">
        <v>37.5</v>
      </c>
      <c r="Z54" s="102"/>
      <c r="AA54" s="102"/>
      <c r="AB54" s="102">
        <f t="shared" si="42"/>
        <v>0</v>
      </c>
      <c r="AC54" s="102">
        <v>0</v>
      </c>
      <c r="AD54" s="102"/>
      <c r="AE54" s="102"/>
      <c r="AF54" s="102">
        <f t="shared" si="43"/>
        <v>0</v>
      </c>
      <c r="AG54" s="102">
        <v>0</v>
      </c>
      <c r="AH54" s="102"/>
      <c r="AI54" s="102"/>
      <c r="AJ54" s="102">
        <f t="shared" si="44"/>
        <v>0</v>
      </c>
      <c r="AK54" s="102">
        <v>0</v>
      </c>
      <c r="AL54" s="102"/>
      <c r="AM54" s="102"/>
      <c r="AN54" s="102">
        <f t="shared" si="45"/>
        <v>0</v>
      </c>
      <c r="AO54" s="102">
        <v>0</v>
      </c>
      <c r="AP54" s="102"/>
      <c r="AQ54" s="102"/>
      <c r="AR54" s="102">
        <f t="shared" si="46"/>
        <v>32.83</v>
      </c>
      <c r="AS54" s="102">
        <v>32.4</v>
      </c>
      <c r="AT54" s="97">
        <v>0.43</v>
      </c>
      <c r="AU54" s="102"/>
      <c r="AV54" s="102">
        <f t="shared" si="47"/>
        <v>0</v>
      </c>
      <c r="AW54" s="102">
        <v>0</v>
      </c>
      <c r="AX54" s="102">
        <v>0</v>
      </c>
      <c r="AY54" s="102"/>
      <c r="AZ54" s="102">
        <f t="shared" si="48"/>
        <v>0</v>
      </c>
      <c r="BA54" s="102">
        <v>0</v>
      </c>
      <c r="BB54" s="102"/>
      <c r="BC54" s="102"/>
      <c r="BD54" s="108"/>
      <c r="BE54" s="108"/>
      <c r="BF54" s="108"/>
      <c r="BG54" s="108"/>
      <c r="BH54" s="109">
        <v>112.02</v>
      </c>
      <c r="BI54" s="109">
        <v>90.41</v>
      </c>
      <c r="BJ54" s="109">
        <v>21.61</v>
      </c>
      <c r="BK54" s="109"/>
      <c r="BL54">
        <v>262.082747189495</v>
      </c>
      <c r="BM54">
        <f t="shared" si="33"/>
        <v>163.592747189495</v>
      </c>
    </row>
    <row r="55" ht="13.5" spans="1:65">
      <c r="A55" s="84" t="s">
        <v>70</v>
      </c>
      <c r="B55" s="97">
        <f t="shared" si="35"/>
        <v>13</v>
      </c>
      <c r="C55" s="99">
        <v>5</v>
      </c>
      <c r="D55" s="100">
        <v>8</v>
      </c>
      <c r="E55" s="104"/>
      <c r="F55" s="102">
        <f t="shared" si="36"/>
        <v>0</v>
      </c>
      <c r="G55" s="102">
        <v>0</v>
      </c>
      <c r="H55" s="102">
        <v>0</v>
      </c>
      <c r="I55" s="102">
        <v>0</v>
      </c>
      <c r="J55" s="102">
        <f t="shared" si="37"/>
        <v>0</v>
      </c>
      <c r="K55" s="102"/>
      <c r="L55" s="102"/>
      <c r="M55" s="102"/>
      <c r="N55" s="102">
        <f t="shared" si="38"/>
        <v>24.36</v>
      </c>
      <c r="O55" s="102">
        <f t="shared" si="39"/>
        <v>24.36</v>
      </c>
      <c r="P55" s="102">
        <v>12.18</v>
      </c>
      <c r="Q55" s="102">
        <v>12.18</v>
      </c>
      <c r="R55" s="102">
        <v>0</v>
      </c>
      <c r="S55" s="102">
        <v>0</v>
      </c>
      <c r="T55" s="102">
        <f t="shared" si="40"/>
        <v>0</v>
      </c>
      <c r="U55" s="102">
        <v>0</v>
      </c>
      <c r="V55" s="102">
        <v>0</v>
      </c>
      <c r="W55" s="102">
        <v>0</v>
      </c>
      <c r="X55" s="102">
        <f t="shared" si="41"/>
        <v>19</v>
      </c>
      <c r="Y55" s="102">
        <v>19</v>
      </c>
      <c r="Z55" s="102"/>
      <c r="AA55" s="102"/>
      <c r="AB55" s="102">
        <f t="shared" si="42"/>
        <v>0</v>
      </c>
      <c r="AC55" s="102">
        <v>0</v>
      </c>
      <c r="AD55" s="102"/>
      <c r="AE55" s="102"/>
      <c r="AF55" s="102">
        <f t="shared" si="43"/>
        <v>0</v>
      </c>
      <c r="AG55" s="102">
        <v>0</v>
      </c>
      <c r="AH55" s="102"/>
      <c r="AI55" s="102"/>
      <c r="AJ55" s="102">
        <f t="shared" si="44"/>
        <v>0</v>
      </c>
      <c r="AK55" s="102">
        <v>0</v>
      </c>
      <c r="AL55" s="102"/>
      <c r="AM55" s="102"/>
      <c r="AN55" s="102">
        <f t="shared" si="45"/>
        <v>0</v>
      </c>
      <c r="AO55" s="102">
        <v>0</v>
      </c>
      <c r="AP55" s="102"/>
      <c r="AQ55" s="102"/>
      <c r="AR55" s="102">
        <f t="shared" si="46"/>
        <v>21.85</v>
      </c>
      <c r="AS55" s="102">
        <v>18.36</v>
      </c>
      <c r="AT55" s="97">
        <v>3.49</v>
      </c>
      <c r="AU55" s="102"/>
      <c r="AV55" s="102">
        <f t="shared" si="47"/>
        <v>0</v>
      </c>
      <c r="AW55" s="102">
        <v>0</v>
      </c>
      <c r="AX55" s="102">
        <v>0</v>
      </c>
      <c r="AY55" s="102"/>
      <c r="AZ55" s="102">
        <f t="shared" si="48"/>
        <v>0</v>
      </c>
      <c r="BA55" s="102">
        <v>0</v>
      </c>
      <c r="BB55" s="102"/>
      <c r="BC55" s="102"/>
      <c r="BD55" s="108"/>
      <c r="BE55" s="108"/>
      <c r="BF55" s="108"/>
      <c r="BG55" s="108"/>
      <c r="BH55" s="109">
        <v>85.31</v>
      </c>
      <c r="BI55" s="109">
        <v>68.85</v>
      </c>
      <c r="BJ55" s="109">
        <v>16.46</v>
      </c>
      <c r="BK55" s="109"/>
      <c r="BL55">
        <v>199.586092090462</v>
      </c>
      <c r="BM55">
        <f t="shared" si="33"/>
        <v>133.556092090462</v>
      </c>
    </row>
    <row r="56" ht="13.5" spans="1:65">
      <c r="A56" s="84" t="s">
        <v>71</v>
      </c>
      <c r="B56" s="97">
        <f t="shared" si="35"/>
        <v>23.78</v>
      </c>
      <c r="C56" s="99">
        <v>15.78</v>
      </c>
      <c r="D56" s="100">
        <v>8</v>
      </c>
      <c r="E56" s="104"/>
      <c r="F56" s="102">
        <f t="shared" si="36"/>
        <v>0</v>
      </c>
      <c r="G56" s="102">
        <v>0</v>
      </c>
      <c r="H56" s="102">
        <v>0</v>
      </c>
      <c r="I56" s="102">
        <v>0</v>
      </c>
      <c r="J56" s="102">
        <f t="shared" si="37"/>
        <v>0</v>
      </c>
      <c r="K56" s="102"/>
      <c r="L56" s="102"/>
      <c r="M56" s="102"/>
      <c r="N56" s="102">
        <f t="shared" si="38"/>
        <v>10.44</v>
      </c>
      <c r="O56" s="102">
        <f t="shared" si="39"/>
        <v>10.44</v>
      </c>
      <c r="P56" s="102">
        <v>5.22</v>
      </c>
      <c r="Q56" s="102">
        <v>5.22</v>
      </c>
      <c r="R56" s="102">
        <v>0</v>
      </c>
      <c r="S56" s="102">
        <v>0</v>
      </c>
      <c r="T56" s="102">
        <f t="shared" si="40"/>
        <v>0</v>
      </c>
      <c r="U56" s="102">
        <v>0</v>
      </c>
      <c r="V56" s="102">
        <v>0</v>
      </c>
      <c r="W56" s="102">
        <v>0</v>
      </c>
      <c r="X56" s="102">
        <f t="shared" si="41"/>
        <v>9.5</v>
      </c>
      <c r="Y56" s="102">
        <v>9.5</v>
      </c>
      <c r="Z56" s="102"/>
      <c r="AA56" s="102"/>
      <c r="AB56" s="102">
        <f t="shared" si="42"/>
        <v>0</v>
      </c>
      <c r="AC56" s="102">
        <v>0</v>
      </c>
      <c r="AD56" s="102"/>
      <c r="AE56" s="102"/>
      <c r="AF56" s="102">
        <f t="shared" si="43"/>
        <v>0</v>
      </c>
      <c r="AG56" s="102">
        <v>0</v>
      </c>
      <c r="AH56" s="102"/>
      <c r="AI56" s="102"/>
      <c r="AJ56" s="102">
        <f t="shared" si="44"/>
        <v>0</v>
      </c>
      <c r="AK56" s="102">
        <v>0</v>
      </c>
      <c r="AL56" s="102"/>
      <c r="AM56" s="102"/>
      <c r="AN56" s="102">
        <f t="shared" si="45"/>
        <v>0</v>
      </c>
      <c r="AO56" s="102">
        <v>0</v>
      </c>
      <c r="AP56" s="102"/>
      <c r="AQ56" s="102"/>
      <c r="AR56" s="102">
        <f t="shared" si="46"/>
        <v>9.05</v>
      </c>
      <c r="AS56" s="102">
        <v>8.64</v>
      </c>
      <c r="AT56" s="97">
        <v>0.41</v>
      </c>
      <c r="AU56" s="102"/>
      <c r="AV56" s="102">
        <f t="shared" si="47"/>
        <v>2.24</v>
      </c>
      <c r="AW56" s="102">
        <v>2.94</v>
      </c>
      <c r="AX56" s="102">
        <v>-0.7</v>
      </c>
      <c r="AY56" s="102"/>
      <c r="AZ56" s="102">
        <f t="shared" si="48"/>
        <v>0</v>
      </c>
      <c r="BA56" s="102">
        <v>0</v>
      </c>
      <c r="BB56" s="102"/>
      <c r="BC56" s="102"/>
      <c r="BD56" s="108"/>
      <c r="BE56" s="108"/>
      <c r="BF56" s="108"/>
      <c r="BG56" s="108"/>
      <c r="BH56" s="109">
        <v>38.99</v>
      </c>
      <c r="BI56" s="109">
        <v>31.47</v>
      </c>
      <c r="BJ56" s="109">
        <v>7.52</v>
      </c>
      <c r="BK56" s="109"/>
      <c r="BL56">
        <v>91.2249562332665</v>
      </c>
      <c r="BM56">
        <f t="shared" si="33"/>
        <v>41.4349562332665</v>
      </c>
    </row>
    <row r="57" ht="13.5" spans="1:65">
      <c r="A57" s="84" t="s">
        <v>72</v>
      </c>
      <c r="B57" s="97">
        <f t="shared" si="35"/>
        <v>15.46</v>
      </c>
      <c r="C57" s="99">
        <v>7.46</v>
      </c>
      <c r="D57" s="100">
        <v>8</v>
      </c>
      <c r="E57" s="104"/>
      <c r="F57" s="102">
        <f t="shared" si="36"/>
        <v>0</v>
      </c>
      <c r="G57" s="102">
        <v>0</v>
      </c>
      <c r="H57" s="102">
        <v>0</v>
      </c>
      <c r="I57" s="102">
        <v>0</v>
      </c>
      <c r="J57" s="102">
        <f t="shared" si="37"/>
        <v>0</v>
      </c>
      <c r="K57" s="102"/>
      <c r="L57" s="102"/>
      <c r="M57" s="102"/>
      <c r="N57" s="102">
        <f t="shared" si="38"/>
        <v>13.92</v>
      </c>
      <c r="O57" s="102">
        <f t="shared" si="39"/>
        <v>13.92</v>
      </c>
      <c r="P57" s="102">
        <v>6.96</v>
      </c>
      <c r="Q57" s="102">
        <v>6.96</v>
      </c>
      <c r="R57" s="102">
        <v>0</v>
      </c>
      <c r="S57" s="102">
        <v>0</v>
      </c>
      <c r="T57" s="102">
        <f t="shared" si="40"/>
        <v>0</v>
      </c>
      <c r="U57" s="102">
        <v>0</v>
      </c>
      <c r="V57" s="102">
        <v>0</v>
      </c>
      <c r="W57" s="102">
        <v>0</v>
      </c>
      <c r="X57" s="102">
        <f t="shared" si="41"/>
        <v>10</v>
      </c>
      <c r="Y57" s="102">
        <v>10</v>
      </c>
      <c r="Z57" s="102"/>
      <c r="AA57" s="102"/>
      <c r="AB57" s="102">
        <f t="shared" si="42"/>
        <v>0</v>
      </c>
      <c r="AC57" s="102">
        <v>0</v>
      </c>
      <c r="AD57" s="102"/>
      <c r="AE57" s="102"/>
      <c r="AF57" s="102">
        <f t="shared" si="43"/>
        <v>0</v>
      </c>
      <c r="AG57" s="102">
        <v>0</v>
      </c>
      <c r="AH57" s="102"/>
      <c r="AI57" s="102"/>
      <c r="AJ57" s="102">
        <f t="shared" si="44"/>
        <v>0</v>
      </c>
      <c r="AK57" s="102">
        <v>0</v>
      </c>
      <c r="AL57" s="102"/>
      <c r="AM57" s="102"/>
      <c r="AN57" s="102">
        <f t="shared" si="45"/>
        <v>0</v>
      </c>
      <c r="AO57" s="102">
        <v>0</v>
      </c>
      <c r="AP57" s="102"/>
      <c r="AQ57" s="102"/>
      <c r="AR57" s="102">
        <f t="shared" si="46"/>
        <v>15.19</v>
      </c>
      <c r="AS57" s="102">
        <v>15.12</v>
      </c>
      <c r="AT57" s="97">
        <v>0.07</v>
      </c>
      <c r="AU57" s="102"/>
      <c r="AV57" s="102">
        <f t="shared" si="47"/>
        <v>2.98</v>
      </c>
      <c r="AW57" s="102">
        <v>3.98</v>
      </c>
      <c r="AX57" s="102">
        <v>-1</v>
      </c>
      <c r="AY57" s="102"/>
      <c r="AZ57" s="102">
        <f t="shared" si="48"/>
        <v>0</v>
      </c>
      <c r="BA57" s="102">
        <v>0</v>
      </c>
      <c r="BB57" s="102"/>
      <c r="BC57" s="102"/>
      <c r="BD57" s="108"/>
      <c r="BE57" s="108"/>
      <c r="BF57" s="108"/>
      <c r="BG57" s="108"/>
      <c r="BH57" s="109">
        <v>55.06</v>
      </c>
      <c r="BI57" s="109">
        <v>44.43</v>
      </c>
      <c r="BJ57" s="109">
        <v>10.63</v>
      </c>
      <c r="BK57" s="109"/>
      <c r="BL57">
        <v>128.809350198353</v>
      </c>
      <c r="BM57">
        <f t="shared" si="33"/>
        <v>78.219350198353</v>
      </c>
    </row>
    <row r="58" ht="13.5" spans="1:65">
      <c r="A58" s="84" t="s">
        <v>73</v>
      </c>
      <c r="B58" s="97">
        <f t="shared" si="35"/>
        <v>12.5</v>
      </c>
      <c r="C58" s="99">
        <v>4.5</v>
      </c>
      <c r="D58" s="100">
        <v>8</v>
      </c>
      <c r="E58" s="104"/>
      <c r="F58" s="102">
        <f t="shared" si="36"/>
        <v>14</v>
      </c>
      <c r="G58" s="102">
        <v>14</v>
      </c>
      <c r="H58" s="102">
        <v>0</v>
      </c>
      <c r="I58" s="102">
        <v>0</v>
      </c>
      <c r="J58" s="102">
        <f t="shared" si="37"/>
        <v>0</v>
      </c>
      <c r="K58" s="102"/>
      <c r="L58" s="102"/>
      <c r="M58" s="102"/>
      <c r="N58" s="102">
        <f t="shared" si="38"/>
        <v>69.6</v>
      </c>
      <c r="O58" s="102">
        <f t="shared" si="39"/>
        <v>69.6</v>
      </c>
      <c r="P58" s="102">
        <v>34.8</v>
      </c>
      <c r="Q58" s="102">
        <v>34.8</v>
      </c>
      <c r="R58" s="102">
        <v>0</v>
      </c>
      <c r="S58" s="102">
        <v>0</v>
      </c>
      <c r="T58" s="102">
        <f t="shared" si="40"/>
        <v>0</v>
      </c>
      <c r="U58" s="102">
        <v>0</v>
      </c>
      <c r="V58" s="102">
        <v>0</v>
      </c>
      <c r="W58" s="102">
        <v>0</v>
      </c>
      <c r="X58" s="102">
        <f t="shared" si="41"/>
        <v>60</v>
      </c>
      <c r="Y58" s="102">
        <v>60</v>
      </c>
      <c r="Z58" s="102"/>
      <c r="AA58" s="102"/>
      <c r="AB58" s="102">
        <f t="shared" si="42"/>
        <v>0</v>
      </c>
      <c r="AC58" s="102">
        <v>0</v>
      </c>
      <c r="AD58" s="102"/>
      <c r="AE58" s="102"/>
      <c r="AF58" s="102">
        <f t="shared" si="43"/>
        <v>0</v>
      </c>
      <c r="AG58" s="102">
        <v>0</v>
      </c>
      <c r="AH58" s="102"/>
      <c r="AI58" s="102"/>
      <c r="AJ58" s="102">
        <f t="shared" si="44"/>
        <v>0</v>
      </c>
      <c r="AK58" s="102">
        <v>0</v>
      </c>
      <c r="AL58" s="102"/>
      <c r="AM58" s="102"/>
      <c r="AN58" s="102">
        <f t="shared" si="45"/>
        <v>0</v>
      </c>
      <c r="AO58" s="102">
        <v>0</v>
      </c>
      <c r="AP58" s="102"/>
      <c r="AQ58" s="102"/>
      <c r="AR58" s="102">
        <f t="shared" si="46"/>
        <v>48.41</v>
      </c>
      <c r="AS58" s="102">
        <v>49.68</v>
      </c>
      <c r="AT58" s="97">
        <v>-1.27</v>
      </c>
      <c r="AU58" s="102"/>
      <c r="AV58" s="102">
        <f t="shared" si="47"/>
        <v>0</v>
      </c>
      <c r="AW58" s="102">
        <v>0</v>
      </c>
      <c r="AX58" s="102">
        <v>0</v>
      </c>
      <c r="AY58" s="102"/>
      <c r="AZ58" s="102">
        <f t="shared" si="48"/>
        <v>0</v>
      </c>
      <c r="BA58" s="102">
        <v>0</v>
      </c>
      <c r="BB58" s="102"/>
      <c r="BC58" s="102"/>
      <c r="BD58" s="108"/>
      <c r="BE58" s="108"/>
      <c r="BF58" s="108"/>
      <c r="BG58" s="108"/>
      <c r="BH58" s="109">
        <v>220.05</v>
      </c>
      <c r="BI58" s="109">
        <v>177.58</v>
      </c>
      <c r="BJ58" s="109">
        <v>42.47</v>
      </c>
      <c r="BK58" s="109"/>
      <c r="BL58">
        <v>514.805396265079</v>
      </c>
      <c r="BM58">
        <f t="shared" si="33"/>
        <v>345.095396265079</v>
      </c>
    </row>
    <row r="59" ht="13.5" spans="1:65">
      <c r="A59" s="84" t="s">
        <v>74</v>
      </c>
      <c r="B59" s="97">
        <f t="shared" si="35"/>
        <v>12.5</v>
      </c>
      <c r="C59" s="99">
        <v>4.5</v>
      </c>
      <c r="D59" s="100">
        <v>8</v>
      </c>
      <c r="E59" s="104"/>
      <c r="F59" s="102">
        <f t="shared" si="36"/>
        <v>14</v>
      </c>
      <c r="G59" s="102">
        <v>14</v>
      </c>
      <c r="H59" s="102">
        <v>0</v>
      </c>
      <c r="I59" s="102">
        <v>0</v>
      </c>
      <c r="J59" s="102">
        <f t="shared" si="37"/>
        <v>0</v>
      </c>
      <c r="K59" s="102"/>
      <c r="L59" s="102"/>
      <c r="M59" s="102"/>
      <c r="N59" s="102">
        <f t="shared" si="38"/>
        <v>45.24</v>
      </c>
      <c r="O59" s="102">
        <f t="shared" si="39"/>
        <v>45.24</v>
      </c>
      <c r="P59" s="102">
        <v>22.62</v>
      </c>
      <c r="Q59" s="102">
        <v>22.62</v>
      </c>
      <c r="R59" s="102">
        <v>0</v>
      </c>
      <c r="S59" s="102">
        <v>0</v>
      </c>
      <c r="T59" s="102">
        <f t="shared" si="40"/>
        <v>0</v>
      </c>
      <c r="U59" s="102">
        <v>0</v>
      </c>
      <c r="V59" s="102">
        <v>0</v>
      </c>
      <c r="W59" s="102">
        <v>0</v>
      </c>
      <c r="X59" s="102">
        <f t="shared" si="41"/>
        <v>38</v>
      </c>
      <c r="Y59" s="102">
        <v>38</v>
      </c>
      <c r="Z59" s="102"/>
      <c r="AA59" s="102"/>
      <c r="AB59" s="102">
        <f t="shared" si="42"/>
        <v>0</v>
      </c>
      <c r="AC59" s="102">
        <v>0</v>
      </c>
      <c r="AD59" s="102"/>
      <c r="AE59" s="102"/>
      <c r="AF59" s="102">
        <f t="shared" si="43"/>
        <v>0</v>
      </c>
      <c r="AG59" s="102">
        <v>0</v>
      </c>
      <c r="AH59" s="102"/>
      <c r="AI59" s="102"/>
      <c r="AJ59" s="102">
        <f t="shared" si="44"/>
        <v>0</v>
      </c>
      <c r="AK59" s="102">
        <v>0</v>
      </c>
      <c r="AL59" s="102"/>
      <c r="AM59" s="102"/>
      <c r="AN59" s="102">
        <f t="shared" si="45"/>
        <v>0</v>
      </c>
      <c r="AO59" s="102">
        <v>0</v>
      </c>
      <c r="AP59" s="102"/>
      <c r="AQ59" s="102"/>
      <c r="AR59" s="102">
        <f t="shared" si="46"/>
        <v>26.6</v>
      </c>
      <c r="AS59" s="102">
        <v>25.92</v>
      </c>
      <c r="AT59" s="97">
        <v>0.68</v>
      </c>
      <c r="AU59" s="102"/>
      <c r="AV59" s="102">
        <f t="shared" si="47"/>
        <v>0</v>
      </c>
      <c r="AW59" s="102">
        <v>0</v>
      </c>
      <c r="AX59" s="102">
        <v>0</v>
      </c>
      <c r="AY59" s="102"/>
      <c r="AZ59" s="102">
        <f t="shared" si="48"/>
        <v>0</v>
      </c>
      <c r="BA59" s="102">
        <v>0</v>
      </c>
      <c r="BB59" s="102"/>
      <c r="BC59" s="102"/>
      <c r="BD59" s="108"/>
      <c r="BE59" s="108"/>
      <c r="BF59" s="108"/>
      <c r="BG59" s="108"/>
      <c r="BH59" s="109">
        <v>141.57</v>
      </c>
      <c r="BI59" s="109">
        <v>114.25</v>
      </c>
      <c r="BJ59" s="109">
        <v>27.32</v>
      </c>
      <c r="BK59" s="109"/>
      <c r="BL59">
        <v>331.203471722988</v>
      </c>
      <c r="BM59">
        <f t="shared" si="33"/>
        <v>217.483471722988</v>
      </c>
    </row>
    <row r="60" ht="13.5" spans="1:65">
      <c r="A60" s="84" t="s">
        <v>75</v>
      </c>
      <c r="B60" s="97">
        <f t="shared" si="35"/>
        <v>10.01</v>
      </c>
      <c r="C60" s="99">
        <v>10.01</v>
      </c>
      <c r="D60" s="100">
        <v>0</v>
      </c>
      <c r="E60" s="104"/>
      <c r="F60" s="102">
        <f t="shared" si="36"/>
        <v>0</v>
      </c>
      <c r="G60" s="102">
        <v>0</v>
      </c>
      <c r="H60" s="102">
        <v>0</v>
      </c>
      <c r="I60" s="102">
        <v>0</v>
      </c>
      <c r="J60" s="102">
        <f t="shared" si="37"/>
        <v>0</v>
      </c>
      <c r="K60" s="102"/>
      <c r="L60" s="102"/>
      <c r="M60" s="102"/>
      <c r="N60" s="102">
        <f t="shared" si="38"/>
        <v>10.44</v>
      </c>
      <c r="O60" s="102">
        <f t="shared" si="39"/>
        <v>10.44</v>
      </c>
      <c r="P60" s="102">
        <v>5.22</v>
      </c>
      <c r="Q60" s="102">
        <v>5.22</v>
      </c>
      <c r="R60" s="102">
        <v>0</v>
      </c>
      <c r="S60" s="102">
        <v>0</v>
      </c>
      <c r="T60" s="102">
        <f t="shared" si="40"/>
        <v>0</v>
      </c>
      <c r="U60" s="102">
        <v>0</v>
      </c>
      <c r="V60" s="102">
        <v>0</v>
      </c>
      <c r="W60" s="102">
        <v>0</v>
      </c>
      <c r="X60" s="102">
        <f t="shared" si="41"/>
        <v>9</v>
      </c>
      <c r="Y60" s="102">
        <v>9</v>
      </c>
      <c r="Z60" s="102"/>
      <c r="AA60" s="102"/>
      <c r="AB60" s="102">
        <f t="shared" si="42"/>
        <v>0</v>
      </c>
      <c r="AC60" s="102">
        <v>0</v>
      </c>
      <c r="AD60" s="102"/>
      <c r="AE60" s="102"/>
      <c r="AF60" s="102">
        <f t="shared" si="43"/>
        <v>0</v>
      </c>
      <c r="AG60" s="102">
        <v>0</v>
      </c>
      <c r="AH60" s="102"/>
      <c r="AI60" s="102"/>
      <c r="AJ60" s="102">
        <f t="shared" si="44"/>
        <v>0</v>
      </c>
      <c r="AK60" s="102">
        <v>0</v>
      </c>
      <c r="AL60" s="102"/>
      <c r="AM60" s="102"/>
      <c r="AN60" s="102">
        <f t="shared" si="45"/>
        <v>0</v>
      </c>
      <c r="AO60" s="102">
        <v>0</v>
      </c>
      <c r="AP60" s="102"/>
      <c r="AQ60" s="102"/>
      <c r="AR60" s="102">
        <f t="shared" si="46"/>
        <v>12.19</v>
      </c>
      <c r="AS60" s="102">
        <v>12.96</v>
      </c>
      <c r="AT60" s="97">
        <v>-0.77</v>
      </c>
      <c r="AU60" s="102"/>
      <c r="AV60" s="102">
        <f t="shared" si="47"/>
        <v>0</v>
      </c>
      <c r="AW60" s="102">
        <v>0</v>
      </c>
      <c r="AX60" s="102">
        <v>0</v>
      </c>
      <c r="AY60" s="102"/>
      <c r="AZ60" s="102">
        <f t="shared" si="48"/>
        <v>0</v>
      </c>
      <c r="BA60" s="102">
        <v>0</v>
      </c>
      <c r="BB60" s="102"/>
      <c r="BC60" s="102"/>
      <c r="BD60" s="108"/>
      <c r="BE60" s="108"/>
      <c r="BF60" s="108"/>
      <c r="BG60" s="108"/>
      <c r="BH60" s="109">
        <v>55.09</v>
      </c>
      <c r="BI60" s="109">
        <v>44.46</v>
      </c>
      <c r="BJ60" s="109">
        <v>10.63</v>
      </c>
      <c r="BK60" s="109"/>
      <c r="BL60">
        <v>128.881350953076</v>
      </c>
      <c r="BM60">
        <f t="shared" si="33"/>
        <v>92.461350953076</v>
      </c>
    </row>
    <row r="61" ht="13.5" spans="1:65">
      <c r="A61" s="84" t="s">
        <v>76</v>
      </c>
      <c r="B61" s="97">
        <f t="shared" si="35"/>
        <v>13</v>
      </c>
      <c r="C61" s="99">
        <v>13</v>
      </c>
      <c r="D61" s="100">
        <v>0</v>
      </c>
      <c r="E61" s="104"/>
      <c r="F61" s="102">
        <f t="shared" si="36"/>
        <v>0</v>
      </c>
      <c r="G61" s="102">
        <v>0</v>
      </c>
      <c r="H61" s="102">
        <v>0</v>
      </c>
      <c r="I61" s="102">
        <v>0</v>
      </c>
      <c r="J61" s="102">
        <f t="shared" si="37"/>
        <v>0</v>
      </c>
      <c r="K61" s="102"/>
      <c r="L61" s="102"/>
      <c r="M61" s="102"/>
      <c r="N61" s="102">
        <f t="shared" si="38"/>
        <v>17.4</v>
      </c>
      <c r="O61" s="102">
        <f t="shared" si="39"/>
        <v>17.4</v>
      </c>
      <c r="P61" s="102">
        <v>8.7</v>
      </c>
      <c r="Q61" s="102">
        <v>8.7</v>
      </c>
      <c r="R61" s="102">
        <v>0</v>
      </c>
      <c r="S61" s="102">
        <v>0</v>
      </c>
      <c r="T61" s="102">
        <f t="shared" si="40"/>
        <v>0</v>
      </c>
      <c r="U61" s="102">
        <v>0</v>
      </c>
      <c r="V61" s="102">
        <v>0</v>
      </c>
      <c r="W61" s="102">
        <v>0</v>
      </c>
      <c r="X61" s="102">
        <f t="shared" si="41"/>
        <v>60</v>
      </c>
      <c r="Y61" s="102">
        <v>60</v>
      </c>
      <c r="Z61" s="102"/>
      <c r="AA61" s="102"/>
      <c r="AB61" s="102">
        <f t="shared" si="42"/>
        <v>0</v>
      </c>
      <c r="AC61" s="102">
        <v>0</v>
      </c>
      <c r="AD61" s="102"/>
      <c r="AE61" s="102"/>
      <c r="AF61" s="102">
        <f t="shared" si="43"/>
        <v>0</v>
      </c>
      <c r="AG61" s="102">
        <v>0</v>
      </c>
      <c r="AH61" s="102"/>
      <c r="AI61" s="102"/>
      <c r="AJ61" s="102">
        <f t="shared" si="44"/>
        <v>0</v>
      </c>
      <c r="AK61" s="102">
        <v>0</v>
      </c>
      <c r="AL61" s="102"/>
      <c r="AM61" s="102"/>
      <c r="AN61" s="102">
        <f t="shared" si="45"/>
        <v>0</v>
      </c>
      <c r="AO61" s="102">
        <v>0</v>
      </c>
      <c r="AP61" s="102"/>
      <c r="AQ61" s="102"/>
      <c r="AR61" s="102">
        <f t="shared" si="46"/>
        <v>16.66</v>
      </c>
      <c r="AS61" s="102">
        <v>16.65</v>
      </c>
      <c r="AT61" s="97">
        <v>0.01</v>
      </c>
      <c r="AU61" s="102"/>
      <c r="AV61" s="102">
        <f t="shared" si="47"/>
        <v>0</v>
      </c>
      <c r="AW61" s="102">
        <v>0</v>
      </c>
      <c r="AX61" s="102">
        <v>0</v>
      </c>
      <c r="AY61" s="102"/>
      <c r="AZ61" s="102">
        <f t="shared" si="48"/>
        <v>0</v>
      </c>
      <c r="BA61" s="102">
        <v>0</v>
      </c>
      <c r="BB61" s="102"/>
      <c r="BC61" s="102"/>
      <c r="BD61" s="108"/>
      <c r="BE61" s="108"/>
      <c r="BF61" s="108"/>
      <c r="BG61" s="108"/>
      <c r="BH61" s="109">
        <v>70.17</v>
      </c>
      <c r="BI61" s="109">
        <v>56.63</v>
      </c>
      <c r="BJ61" s="109">
        <v>13.54</v>
      </c>
      <c r="BK61" s="109"/>
      <c r="BL61">
        <v>164.161720767046</v>
      </c>
      <c r="BM61">
        <f t="shared" si="33"/>
        <v>65.801720767046</v>
      </c>
    </row>
    <row r="62" ht="13.5" spans="1:65">
      <c r="A62" s="84" t="s">
        <v>77</v>
      </c>
      <c r="B62" s="97">
        <f t="shared" si="35"/>
        <v>5</v>
      </c>
      <c r="C62" s="99">
        <v>5</v>
      </c>
      <c r="D62" s="100">
        <v>0</v>
      </c>
      <c r="E62" s="104"/>
      <c r="F62" s="102">
        <f t="shared" si="36"/>
        <v>0</v>
      </c>
      <c r="G62" s="102">
        <v>0</v>
      </c>
      <c r="H62" s="102">
        <v>0</v>
      </c>
      <c r="I62" s="102">
        <v>0</v>
      </c>
      <c r="J62" s="102">
        <f t="shared" si="37"/>
        <v>0</v>
      </c>
      <c r="K62" s="102"/>
      <c r="L62" s="102"/>
      <c r="M62" s="102"/>
      <c r="N62" s="102">
        <f t="shared" si="38"/>
        <v>69.6</v>
      </c>
      <c r="O62" s="102">
        <f t="shared" si="39"/>
        <v>69.6</v>
      </c>
      <c r="P62" s="102">
        <v>34.8</v>
      </c>
      <c r="Q62" s="102">
        <v>34.8</v>
      </c>
      <c r="R62" s="102">
        <v>0</v>
      </c>
      <c r="S62" s="102">
        <v>0</v>
      </c>
      <c r="T62" s="102">
        <f t="shared" si="40"/>
        <v>0</v>
      </c>
      <c r="U62" s="102">
        <v>0</v>
      </c>
      <c r="V62" s="102">
        <v>0</v>
      </c>
      <c r="W62" s="102">
        <v>0</v>
      </c>
      <c r="X62" s="102">
        <f t="shared" si="41"/>
        <v>97</v>
      </c>
      <c r="Y62" s="102">
        <v>97</v>
      </c>
      <c r="Z62" s="102"/>
      <c r="AA62" s="102"/>
      <c r="AB62" s="102">
        <f t="shared" si="42"/>
        <v>0</v>
      </c>
      <c r="AC62" s="102">
        <v>0</v>
      </c>
      <c r="AD62" s="102"/>
      <c r="AE62" s="102"/>
      <c r="AF62" s="102">
        <f t="shared" si="43"/>
        <v>0</v>
      </c>
      <c r="AG62" s="102">
        <v>0</v>
      </c>
      <c r="AH62" s="102"/>
      <c r="AI62" s="102"/>
      <c r="AJ62" s="102">
        <f t="shared" si="44"/>
        <v>0</v>
      </c>
      <c r="AK62" s="102">
        <v>0</v>
      </c>
      <c r="AL62" s="102"/>
      <c r="AM62" s="102"/>
      <c r="AN62" s="102">
        <f t="shared" si="45"/>
        <v>0</v>
      </c>
      <c r="AO62" s="102">
        <v>0</v>
      </c>
      <c r="AP62" s="102"/>
      <c r="AQ62" s="102"/>
      <c r="AR62" s="102">
        <f t="shared" si="46"/>
        <v>40.39</v>
      </c>
      <c r="AS62" s="102">
        <v>33.79</v>
      </c>
      <c r="AT62" s="97">
        <v>6.6</v>
      </c>
      <c r="AU62" s="102"/>
      <c r="AV62" s="102">
        <f t="shared" si="47"/>
        <v>0</v>
      </c>
      <c r="AW62" s="102">
        <v>0</v>
      </c>
      <c r="AX62" s="102">
        <v>0</v>
      </c>
      <c r="AY62" s="102"/>
      <c r="AZ62" s="102">
        <f t="shared" si="48"/>
        <v>0</v>
      </c>
      <c r="BA62" s="102">
        <v>0</v>
      </c>
      <c r="BB62" s="102"/>
      <c r="BC62" s="102"/>
      <c r="BD62" s="108"/>
      <c r="BE62" s="108"/>
      <c r="BF62" s="108"/>
      <c r="BG62" s="108"/>
      <c r="BH62" s="109">
        <v>235.44</v>
      </c>
      <c r="BI62" s="109">
        <v>190</v>
      </c>
      <c r="BJ62" s="109">
        <v>45.44</v>
      </c>
      <c r="BK62" s="109"/>
      <c r="BL62">
        <v>550.805773626274</v>
      </c>
      <c r="BM62">
        <f t="shared" si="33"/>
        <v>373.615773626274</v>
      </c>
    </row>
    <row r="63" ht="13.5" spans="1:65">
      <c r="A63" s="84" t="s">
        <v>78</v>
      </c>
      <c r="B63" s="97">
        <f t="shared" si="35"/>
        <v>4.5</v>
      </c>
      <c r="C63" s="99">
        <v>4.5</v>
      </c>
      <c r="D63" s="100">
        <v>0</v>
      </c>
      <c r="E63" s="104"/>
      <c r="F63" s="102">
        <f t="shared" si="36"/>
        <v>0</v>
      </c>
      <c r="G63" s="102">
        <v>0</v>
      </c>
      <c r="H63" s="102">
        <v>0</v>
      </c>
      <c r="I63" s="102">
        <v>0</v>
      </c>
      <c r="J63" s="102">
        <f t="shared" si="37"/>
        <v>0</v>
      </c>
      <c r="K63" s="102"/>
      <c r="L63" s="102"/>
      <c r="M63" s="102"/>
      <c r="N63" s="102">
        <f t="shared" si="38"/>
        <v>59.16</v>
      </c>
      <c r="O63" s="102">
        <f t="shared" si="39"/>
        <v>59.16</v>
      </c>
      <c r="P63" s="102">
        <v>29.58</v>
      </c>
      <c r="Q63" s="102">
        <v>29.58</v>
      </c>
      <c r="R63" s="102">
        <v>0</v>
      </c>
      <c r="S63" s="102">
        <v>0</v>
      </c>
      <c r="T63" s="102">
        <f t="shared" si="40"/>
        <v>0</v>
      </c>
      <c r="U63" s="102">
        <v>0</v>
      </c>
      <c r="V63" s="102">
        <v>0</v>
      </c>
      <c r="W63" s="102">
        <v>0</v>
      </c>
      <c r="X63" s="102">
        <f t="shared" si="41"/>
        <v>85</v>
      </c>
      <c r="Y63" s="102">
        <v>85</v>
      </c>
      <c r="Z63" s="102"/>
      <c r="AA63" s="102"/>
      <c r="AB63" s="102">
        <f t="shared" si="42"/>
        <v>0</v>
      </c>
      <c r="AC63" s="102">
        <v>0</v>
      </c>
      <c r="AD63" s="102"/>
      <c r="AE63" s="102"/>
      <c r="AF63" s="102">
        <f t="shared" si="43"/>
        <v>0</v>
      </c>
      <c r="AG63" s="102">
        <v>0</v>
      </c>
      <c r="AH63" s="102"/>
      <c r="AI63" s="102"/>
      <c r="AJ63" s="102">
        <f t="shared" si="44"/>
        <v>0</v>
      </c>
      <c r="AK63" s="102">
        <v>0</v>
      </c>
      <c r="AL63" s="102"/>
      <c r="AM63" s="102"/>
      <c r="AN63" s="102">
        <f t="shared" si="45"/>
        <v>0</v>
      </c>
      <c r="AO63" s="102">
        <v>0</v>
      </c>
      <c r="AP63" s="102"/>
      <c r="AQ63" s="102"/>
      <c r="AR63" s="102">
        <f t="shared" si="46"/>
        <v>50.33</v>
      </c>
      <c r="AS63" s="102">
        <v>39.4</v>
      </c>
      <c r="AT63" s="97">
        <v>10.93</v>
      </c>
      <c r="AU63" s="102"/>
      <c r="AV63" s="102">
        <f t="shared" si="47"/>
        <v>12.34</v>
      </c>
      <c r="AW63" s="102">
        <v>18.37</v>
      </c>
      <c r="AX63" s="102">
        <v>-6.03</v>
      </c>
      <c r="AY63" s="102"/>
      <c r="AZ63" s="102">
        <f t="shared" si="48"/>
        <v>0</v>
      </c>
      <c r="BA63" s="102">
        <v>0</v>
      </c>
      <c r="BB63" s="102"/>
      <c r="BC63" s="102"/>
      <c r="BD63" s="108"/>
      <c r="BE63" s="108"/>
      <c r="BF63" s="108"/>
      <c r="BG63" s="108"/>
      <c r="BH63" s="109">
        <v>212.35</v>
      </c>
      <c r="BI63" s="109">
        <v>171.37</v>
      </c>
      <c r="BJ63" s="109">
        <v>40.98</v>
      </c>
      <c r="BK63" s="109"/>
      <c r="BL63">
        <v>496.805207584482</v>
      </c>
      <c r="BM63">
        <f t="shared" si="33"/>
        <v>315.055207584482</v>
      </c>
    </row>
    <row r="64" ht="13.5" spans="1:65">
      <c r="A64" s="84" t="s">
        <v>79</v>
      </c>
      <c r="B64" s="97">
        <f t="shared" si="35"/>
        <v>33.03</v>
      </c>
      <c r="C64" s="99">
        <v>33.03</v>
      </c>
      <c r="D64" s="100">
        <v>0</v>
      </c>
      <c r="E64" s="104"/>
      <c r="F64" s="102">
        <f t="shared" si="36"/>
        <v>14</v>
      </c>
      <c r="G64" s="102">
        <v>14</v>
      </c>
      <c r="H64" s="102">
        <v>0</v>
      </c>
      <c r="I64" s="102">
        <v>0</v>
      </c>
      <c r="J64" s="102">
        <f t="shared" si="37"/>
        <v>0</v>
      </c>
      <c r="K64" s="102"/>
      <c r="L64" s="102"/>
      <c r="M64" s="102"/>
      <c r="N64" s="102">
        <f t="shared" si="38"/>
        <v>55.68</v>
      </c>
      <c r="O64" s="102">
        <f t="shared" si="39"/>
        <v>55.68</v>
      </c>
      <c r="P64" s="102">
        <v>27.84</v>
      </c>
      <c r="Q64" s="102">
        <v>27.84</v>
      </c>
      <c r="R64" s="102">
        <v>0</v>
      </c>
      <c r="S64" s="102">
        <v>0</v>
      </c>
      <c r="T64" s="102">
        <f t="shared" si="40"/>
        <v>0</v>
      </c>
      <c r="U64" s="102">
        <v>0</v>
      </c>
      <c r="V64" s="102">
        <v>0</v>
      </c>
      <c r="W64" s="102">
        <v>0</v>
      </c>
      <c r="X64" s="102">
        <f t="shared" si="41"/>
        <v>85</v>
      </c>
      <c r="Y64" s="102">
        <v>85</v>
      </c>
      <c r="Z64" s="102"/>
      <c r="AA64" s="102"/>
      <c r="AB64" s="102">
        <f t="shared" si="42"/>
        <v>0</v>
      </c>
      <c r="AC64" s="102">
        <v>0</v>
      </c>
      <c r="AD64" s="102"/>
      <c r="AE64" s="102"/>
      <c r="AF64" s="102">
        <f t="shared" si="43"/>
        <v>0</v>
      </c>
      <c r="AG64" s="102">
        <v>0</v>
      </c>
      <c r="AH64" s="102"/>
      <c r="AI64" s="102"/>
      <c r="AJ64" s="102">
        <f t="shared" si="44"/>
        <v>0</v>
      </c>
      <c r="AK64" s="102">
        <v>0</v>
      </c>
      <c r="AL64" s="102"/>
      <c r="AM64" s="102"/>
      <c r="AN64" s="102">
        <f t="shared" si="45"/>
        <v>0</v>
      </c>
      <c r="AO64" s="102">
        <v>0</v>
      </c>
      <c r="AP64" s="102"/>
      <c r="AQ64" s="102"/>
      <c r="AR64" s="102">
        <f t="shared" si="46"/>
        <v>43.23</v>
      </c>
      <c r="AS64" s="102">
        <v>43.2</v>
      </c>
      <c r="AT64" s="97">
        <v>0.03</v>
      </c>
      <c r="AU64" s="102"/>
      <c r="AV64" s="102">
        <f t="shared" si="47"/>
        <v>16.67</v>
      </c>
      <c r="AW64" s="102">
        <v>22.57</v>
      </c>
      <c r="AX64" s="102">
        <v>-5.9</v>
      </c>
      <c r="AY64" s="102"/>
      <c r="AZ64" s="102">
        <f t="shared" si="48"/>
        <v>0</v>
      </c>
      <c r="BA64" s="102">
        <v>0</v>
      </c>
      <c r="BB64" s="102"/>
      <c r="BC64" s="102"/>
      <c r="BD64" s="108"/>
      <c r="BE64" s="108"/>
      <c r="BF64" s="108"/>
      <c r="BG64" s="108"/>
      <c r="BH64" s="109">
        <v>169.88</v>
      </c>
      <c r="BI64" s="109">
        <v>137.1</v>
      </c>
      <c r="BJ64" s="109">
        <v>32.78</v>
      </c>
      <c r="BK64" s="109"/>
      <c r="BL64">
        <v>397.444166067586</v>
      </c>
      <c r="BM64">
        <f t="shared" si="33"/>
        <v>177.674166067586</v>
      </c>
    </row>
    <row r="65" ht="13.5" spans="1:65">
      <c r="A65" s="84" t="s">
        <v>80</v>
      </c>
      <c r="B65" s="97">
        <f t="shared" si="35"/>
        <v>171.5</v>
      </c>
      <c r="C65" s="99">
        <v>171.5</v>
      </c>
      <c r="D65" s="100">
        <v>0</v>
      </c>
      <c r="E65" s="104"/>
      <c r="F65" s="102">
        <f t="shared" si="36"/>
        <v>14</v>
      </c>
      <c r="G65" s="102">
        <v>14</v>
      </c>
      <c r="H65" s="102">
        <v>0</v>
      </c>
      <c r="I65" s="102">
        <v>0</v>
      </c>
      <c r="J65" s="102">
        <f t="shared" si="37"/>
        <v>0</v>
      </c>
      <c r="K65" s="102"/>
      <c r="L65" s="102"/>
      <c r="M65" s="102"/>
      <c r="N65" s="102">
        <f t="shared" si="38"/>
        <v>55.68</v>
      </c>
      <c r="O65" s="102">
        <f t="shared" si="39"/>
        <v>55.68</v>
      </c>
      <c r="P65" s="102">
        <v>27.84</v>
      </c>
      <c r="Q65" s="102">
        <v>27.84</v>
      </c>
      <c r="R65" s="102">
        <v>0</v>
      </c>
      <c r="S65" s="102">
        <v>0</v>
      </c>
      <c r="T65" s="102">
        <f t="shared" si="40"/>
        <v>0</v>
      </c>
      <c r="U65" s="102">
        <v>0</v>
      </c>
      <c r="V65" s="102">
        <v>0</v>
      </c>
      <c r="W65" s="102">
        <v>0</v>
      </c>
      <c r="X65" s="102">
        <f t="shared" si="41"/>
        <v>100</v>
      </c>
      <c r="Y65" s="102">
        <v>100</v>
      </c>
      <c r="Z65" s="102"/>
      <c r="AA65" s="102"/>
      <c r="AB65" s="102">
        <f t="shared" si="42"/>
        <v>0</v>
      </c>
      <c r="AC65" s="102">
        <v>0</v>
      </c>
      <c r="AD65" s="102"/>
      <c r="AE65" s="102"/>
      <c r="AF65" s="102">
        <f t="shared" si="43"/>
        <v>0</v>
      </c>
      <c r="AG65" s="102">
        <v>0</v>
      </c>
      <c r="AH65" s="102"/>
      <c r="AI65" s="102"/>
      <c r="AJ65" s="102">
        <f t="shared" si="44"/>
        <v>0</v>
      </c>
      <c r="AK65" s="102">
        <v>0</v>
      </c>
      <c r="AL65" s="102"/>
      <c r="AM65" s="102"/>
      <c r="AN65" s="102">
        <f t="shared" si="45"/>
        <v>0</v>
      </c>
      <c r="AO65" s="102">
        <v>0</v>
      </c>
      <c r="AP65" s="102"/>
      <c r="AQ65" s="102"/>
      <c r="AR65" s="102">
        <f t="shared" si="46"/>
        <v>55.37</v>
      </c>
      <c r="AS65" s="102">
        <v>54</v>
      </c>
      <c r="AT65" s="97">
        <v>1.37</v>
      </c>
      <c r="AU65" s="102"/>
      <c r="AV65" s="102">
        <f t="shared" si="47"/>
        <v>21.99</v>
      </c>
      <c r="AW65" s="102">
        <v>30.7</v>
      </c>
      <c r="AX65" s="102">
        <v>-8.71</v>
      </c>
      <c r="AY65" s="102"/>
      <c r="AZ65" s="102">
        <f t="shared" si="48"/>
        <v>0</v>
      </c>
      <c r="BA65" s="102">
        <v>0</v>
      </c>
      <c r="BB65" s="102"/>
      <c r="BC65" s="102"/>
      <c r="BD65" s="108"/>
      <c r="BE65" s="108"/>
      <c r="BF65" s="108"/>
      <c r="BG65" s="108"/>
      <c r="BH65" s="109">
        <v>200.66</v>
      </c>
      <c r="BI65" s="109">
        <v>161.94</v>
      </c>
      <c r="BJ65" s="109">
        <v>38.72</v>
      </c>
      <c r="BK65" s="109"/>
      <c r="BL65">
        <v>469.444920789975</v>
      </c>
      <c r="BM65">
        <f t="shared" si="33"/>
        <v>78.744920789975</v>
      </c>
    </row>
    <row r="66" ht="13.5" spans="1:65">
      <c r="A66" s="84" t="s">
        <v>81</v>
      </c>
      <c r="B66" s="97">
        <f t="shared" si="35"/>
        <v>5</v>
      </c>
      <c r="C66" s="99">
        <v>5</v>
      </c>
      <c r="D66" s="100">
        <v>0</v>
      </c>
      <c r="E66" s="104"/>
      <c r="F66" s="102">
        <f t="shared" si="36"/>
        <v>0</v>
      </c>
      <c r="G66" s="102">
        <v>0</v>
      </c>
      <c r="H66" s="102">
        <v>0</v>
      </c>
      <c r="I66" s="102">
        <v>0</v>
      </c>
      <c r="J66" s="102">
        <f t="shared" si="37"/>
        <v>0</v>
      </c>
      <c r="K66" s="102"/>
      <c r="L66" s="102"/>
      <c r="M66" s="102"/>
      <c r="N66" s="102">
        <f t="shared" si="38"/>
        <v>45.24</v>
      </c>
      <c r="O66" s="102">
        <f t="shared" si="39"/>
        <v>45.24</v>
      </c>
      <c r="P66" s="102">
        <v>22.62</v>
      </c>
      <c r="Q66" s="102">
        <v>22.62</v>
      </c>
      <c r="R66" s="102">
        <v>0</v>
      </c>
      <c r="S66" s="102">
        <v>0</v>
      </c>
      <c r="T66" s="102">
        <f t="shared" si="40"/>
        <v>0</v>
      </c>
      <c r="U66" s="102">
        <v>0</v>
      </c>
      <c r="V66" s="102">
        <v>0</v>
      </c>
      <c r="W66" s="102">
        <v>0</v>
      </c>
      <c r="X66" s="102">
        <f t="shared" si="41"/>
        <v>37.5</v>
      </c>
      <c r="Y66" s="102">
        <v>37.5</v>
      </c>
      <c r="Z66" s="102"/>
      <c r="AA66" s="102"/>
      <c r="AB66" s="102">
        <f t="shared" si="42"/>
        <v>0</v>
      </c>
      <c r="AC66" s="102">
        <v>0</v>
      </c>
      <c r="AD66" s="102"/>
      <c r="AE66" s="102"/>
      <c r="AF66" s="102">
        <f t="shared" si="43"/>
        <v>0</v>
      </c>
      <c r="AG66" s="102">
        <v>0</v>
      </c>
      <c r="AH66" s="102"/>
      <c r="AI66" s="102"/>
      <c r="AJ66" s="102">
        <f t="shared" si="44"/>
        <v>0</v>
      </c>
      <c r="AK66" s="102">
        <v>0</v>
      </c>
      <c r="AL66" s="102"/>
      <c r="AM66" s="102"/>
      <c r="AN66" s="102">
        <f t="shared" si="45"/>
        <v>0</v>
      </c>
      <c r="AO66" s="102">
        <v>0</v>
      </c>
      <c r="AP66" s="102"/>
      <c r="AQ66" s="102"/>
      <c r="AR66" s="102">
        <f t="shared" si="46"/>
        <v>43.66</v>
      </c>
      <c r="AS66" s="102">
        <v>43.2</v>
      </c>
      <c r="AT66" s="97">
        <v>0.46</v>
      </c>
      <c r="AU66" s="102"/>
      <c r="AV66" s="102">
        <f t="shared" si="47"/>
        <v>4.36</v>
      </c>
      <c r="AW66" s="102">
        <v>10.14</v>
      </c>
      <c r="AX66" s="102">
        <v>-5.78</v>
      </c>
      <c r="AY66" s="102"/>
      <c r="AZ66" s="102">
        <f t="shared" si="48"/>
        <v>0</v>
      </c>
      <c r="BA66" s="102">
        <v>0</v>
      </c>
      <c r="BB66" s="102"/>
      <c r="BC66" s="102"/>
      <c r="BD66" s="108"/>
      <c r="BE66" s="108"/>
      <c r="BF66" s="108"/>
      <c r="BG66" s="108"/>
      <c r="BH66" s="109">
        <v>155.33</v>
      </c>
      <c r="BI66" s="109">
        <v>125.35</v>
      </c>
      <c r="BJ66" s="109">
        <v>29.98</v>
      </c>
      <c r="BK66" s="109"/>
      <c r="BL66">
        <v>363.387809083896</v>
      </c>
      <c r="BM66">
        <f t="shared" si="33"/>
        <v>250.247809083896</v>
      </c>
    </row>
    <row r="67" ht="13.5" spans="1:65">
      <c r="A67" s="84" t="s">
        <v>82</v>
      </c>
      <c r="B67" s="97">
        <f t="shared" si="35"/>
        <v>26.32</v>
      </c>
      <c r="C67" s="99">
        <v>26.32</v>
      </c>
      <c r="D67" s="100">
        <v>0</v>
      </c>
      <c r="E67" s="104"/>
      <c r="F67" s="102">
        <f t="shared" si="36"/>
        <v>0</v>
      </c>
      <c r="G67" s="102">
        <v>0</v>
      </c>
      <c r="H67" s="102">
        <v>0</v>
      </c>
      <c r="I67" s="102">
        <v>0</v>
      </c>
      <c r="J67" s="102">
        <f t="shared" si="37"/>
        <v>0</v>
      </c>
      <c r="K67" s="102"/>
      <c r="L67" s="102"/>
      <c r="M67" s="102"/>
      <c r="N67" s="102">
        <f t="shared" si="38"/>
        <v>3.48</v>
      </c>
      <c r="O67" s="102">
        <f t="shared" si="39"/>
        <v>3.48</v>
      </c>
      <c r="P67" s="102">
        <v>1.74</v>
      </c>
      <c r="Q67" s="102">
        <v>1.74</v>
      </c>
      <c r="R67" s="102">
        <v>0</v>
      </c>
      <c r="S67" s="102">
        <v>0</v>
      </c>
      <c r="T67" s="102">
        <f t="shared" si="40"/>
        <v>0</v>
      </c>
      <c r="U67" s="102">
        <v>0</v>
      </c>
      <c r="V67" s="102">
        <v>0</v>
      </c>
      <c r="W67" s="102">
        <v>0</v>
      </c>
      <c r="X67" s="102">
        <f t="shared" si="41"/>
        <v>31.5</v>
      </c>
      <c r="Y67" s="102">
        <v>31.5</v>
      </c>
      <c r="Z67" s="102"/>
      <c r="AA67" s="102"/>
      <c r="AB67" s="102">
        <f t="shared" si="42"/>
        <v>0</v>
      </c>
      <c r="AC67" s="102">
        <v>0</v>
      </c>
      <c r="AD67" s="102"/>
      <c r="AE67" s="102"/>
      <c r="AF67" s="102">
        <f t="shared" si="43"/>
        <v>0</v>
      </c>
      <c r="AG67" s="102">
        <v>0</v>
      </c>
      <c r="AH67" s="102"/>
      <c r="AI67" s="102"/>
      <c r="AJ67" s="102">
        <f t="shared" si="44"/>
        <v>0</v>
      </c>
      <c r="AK67" s="102">
        <v>0</v>
      </c>
      <c r="AL67" s="102"/>
      <c r="AM67" s="102"/>
      <c r="AN67" s="102">
        <f t="shared" si="45"/>
        <v>0</v>
      </c>
      <c r="AO67" s="102">
        <v>0</v>
      </c>
      <c r="AP67" s="102"/>
      <c r="AQ67" s="102"/>
      <c r="AR67" s="102">
        <f t="shared" si="46"/>
        <v>33.94</v>
      </c>
      <c r="AS67" s="102">
        <v>33.48</v>
      </c>
      <c r="AT67" s="97">
        <v>0.46</v>
      </c>
      <c r="AU67" s="102"/>
      <c r="AV67" s="102">
        <f t="shared" si="47"/>
        <v>5.52</v>
      </c>
      <c r="AW67" s="102">
        <v>11.3</v>
      </c>
      <c r="AX67" s="102">
        <v>-5.78</v>
      </c>
      <c r="AY67" s="102"/>
      <c r="AZ67" s="102">
        <f t="shared" si="48"/>
        <v>0</v>
      </c>
      <c r="BA67" s="102">
        <v>0</v>
      </c>
      <c r="BB67" s="102"/>
      <c r="BC67" s="102"/>
      <c r="BD67" s="108"/>
      <c r="BE67" s="108"/>
      <c r="BF67" s="108"/>
      <c r="BG67" s="108"/>
      <c r="BH67" s="109">
        <v>128.31</v>
      </c>
      <c r="BI67" s="109">
        <v>103.54</v>
      </c>
      <c r="BJ67" s="109">
        <v>24.77</v>
      </c>
      <c r="BK67" s="109"/>
      <c r="BL67">
        <v>300.171146437639</v>
      </c>
      <c r="BM67">
        <f t="shared" si="33"/>
        <v>201.151146437639</v>
      </c>
    </row>
    <row r="68" ht="13.5" spans="1:65">
      <c r="A68" s="84" t="s">
        <v>83</v>
      </c>
      <c r="B68" s="97">
        <f t="shared" si="35"/>
        <v>81.95</v>
      </c>
      <c r="C68" s="99">
        <v>81.95</v>
      </c>
      <c r="D68" s="100">
        <v>0</v>
      </c>
      <c r="E68" s="104"/>
      <c r="F68" s="102">
        <f t="shared" si="36"/>
        <v>0</v>
      </c>
      <c r="G68" s="102">
        <v>0</v>
      </c>
      <c r="H68" s="102">
        <v>0</v>
      </c>
      <c r="I68" s="102">
        <v>0</v>
      </c>
      <c r="J68" s="102">
        <f t="shared" si="37"/>
        <v>0</v>
      </c>
      <c r="K68" s="102"/>
      <c r="L68" s="102"/>
      <c r="M68" s="102"/>
      <c r="N68" s="102">
        <f t="shared" si="38"/>
        <v>31.32</v>
      </c>
      <c r="O68" s="102">
        <f t="shared" si="39"/>
        <v>31.32</v>
      </c>
      <c r="P68" s="102">
        <v>15.66</v>
      </c>
      <c r="Q68" s="102">
        <v>15.66</v>
      </c>
      <c r="R68" s="102">
        <v>0</v>
      </c>
      <c r="S68" s="102">
        <v>0</v>
      </c>
      <c r="T68" s="102">
        <f t="shared" si="40"/>
        <v>0</v>
      </c>
      <c r="U68" s="102">
        <v>0</v>
      </c>
      <c r="V68" s="102">
        <v>0</v>
      </c>
      <c r="W68" s="102">
        <v>0</v>
      </c>
      <c r="X68" s="102">
        <f t="shared" si="41"/>
        <v>29</v>
      </c>
      <c r="Y68" s="102">
        <v>29</v>
      </c>
      <c r="Z68" s="102"/>
      <c r="AA68" s="102"/>
      <c r="AB68" s="102">
        <f t="shared" si="42"/>
        <v>0</v>
      </c>
      <c r="AC68" s="102">
        <v>0</v>
      </c>
      <c r="AD68" s="102"/>
      <c r="AE68" s="102"/>
      <c r="AF68" s="102">
        <f t="shared" si="43"/>
        <v>0</v>
      </c>
      <c r="AG68" s="102">
        <v>0</v>
      </c>
      <c r="AH68" s="102"/>
      <c r="AI68" s="102"/>
      <c r="AJ68" s="102">
        <f t="shared" si="44"/>
        <v>0</v>
      </c>
      <c r="AK68" s="102">
        <v>0</v>
      </c>
      <c r="AL68" s="102"/>
      <c r="AM68" s="102"/>
      <c r="AN68" s="102">
        <f t="shared" si="45"/>
        <v>0</v>
      </c>
      <c r="AO68" s="102">
        <v>0</v>
      </c>
      <c r="AP68" s="102"/>
      <c r="AQ68" s="102"/>
      <c r="AR68" s="102">
        <f t="shared" si="46"/>
        <v>21.86</v>
      </c>
      <c r="AS68" s="102">
        <v>21.6</v>
      </c>
      <c r="AT68" s="97">
        <v>0.26</v>
      </c>
      <c r="AU68" s="102"/>
      <c r="AV68" s="102">
        <f t="shared" si="47"/>
        <v>6.42</v>
      </c>
      <c r="AW68" s="102">
        <v>9.87</v>
      </c>
      <c r="AX68" s="102">
        <v>-3.45</v>
      </c>
      <c r="AY68" s="102"/>
      <c r="AZ68" s="102">
        <f t="shared" si="48"/>
        <v>0</v>
      </c>
      <c r="BA68" s="102">
        <v>0</v>
      </c>
      <c r="BB68" s="102"/>
      <c r="BC68" s="102"/>
      <c r="BD68" s="108"/>
      <c r="BE68" s="108"/>
      <c r="BF68" s="108"/>
      <c r="BG68" s="108"/>
      <c r="BH68" s="109">
        <v>98.54</v>
      </c>
      <c r="BI68" s="109">
        <v>79.53</v>
      </c>
      <c r="BJ68" s="109">
        <v>19.01</v>
      </c>
      <c r="BK68" s="109"/>
      <c r="BL68">
        <v>230.546416621089</v>
      </c>
      <c r="BM68">
        <f t="shared" si="33"/>
        <v>75.656416621089</v>
      </c>
    </row>
    <row r="69" ht="13.5" spans="1:65">
      <c r="A69" s="84" t="s">
        <v>84</v>
      </c>
      <c r="B69" s="97">
        <f t="shared" si="35"/>
        <v>24.43</v>
      </c>
      <c r="C69" s="99">
        <v>24.43</v>
      </c>
      <c r="D69" s="100">
        <v>0</v>
      </c>
      <c r="E69" s="104"/>
      <c r="F69" s="102">
        <f t="shared" si="36"/>
        <v>0</v>
      </c>
      <c r="G69" s="102">
        <v>0</v>
      </c>
      <c r="H69" s="102">
        <v>0</v>
      </c>
      <c r="I69" s="102">
        <v>0</v>
      </c>
      <c r="J69" s="102">
        <f t="shared" si="37"/>
        <v>0</v>
      </c>
      <c r="K69" s="102"/>
      <c r="L69" s="102"/>
      <c r="M69" s="102"/>
      <c r="N69" s="102">
        <f t="shared" si="38"/>
        <v>13.92</v>
      </c>
      <c r="O69" s="102">
        <f t="shared" si="39"/>
        <v>13.92</v>
      </c>
      <c r="P69" s="102">
        <v>6.96</v>
      </c>
      <c r="Q69" s="102">
        <v>6.96</v>
      </c>
      <c r="R69" s="102">
        <v>0</v>
      </c>
      <c r="S69" s="102">
        <v>0</v>
      </c>
      <c r="T69" s="102">
        <f t="shared" si="40"/>
        <v>0</v>
      </c>
      <c r="U69" s="102">
        <v>0</v>
      </c>
      <c r="V69" s="102">
        <v>0</v>
      </c>
      <c r="W69" s="102">
        <v>0</v>
      </c>
      <c r="X69" s="102">
        <f t="shared" si="41"/>
        <v>12.35</v>
      </c>
      <c r="Y69" s="102">
        <v>12.35</v>
      </c>
      <c r="Z69" s="102"/>
      <c r="AA69" s="102"/>
      <c r="AB69" s="102">
        <f t="shared" si="42"/>
        <v>0</v>
      </c>
      <c r="AC69" s="102">
        <v>0</v>
      </c>
      <c r="AD69" s="102"/>
      <c r="AE69" s="102"/>
      <c r="AF69" s="102">
        <f t="shared" si="43"/>
        <v>0</v>
      </c>
      <c r="AG69" s="102">
        <v>0</v>
      </c>
      <c r="AH69" s="102"/>
      <c r="AI69" s="102"/>
      <c r="AJ69" s="102">
        <f t="shared" si="44"/>
        <v>0</v>
      </c>
      <c r="AK69" s="102">
        <v>0</v>
      </c>
      <c r="AL69" s="102"/>
      <c r="AM69" s="102"/>
      <c r="AN69" s="102">
        <f t="shared" si="45"/>
        <v>0</v>
      </c>
      <c r="AO69" s="102">
        <v>0</v>
      </c>
      <c r="AP69" s="102"/>
      <c r="AQ69" s="102"/>
      <c r="AR69" s="102">
        <f t="shared" si="46"/>
        <v>11.16</v>
      </c>
      <c r="AS69" s="102">
        <v>9.5</v>
      </c>
      <c r="AT69" s="97">
        <v>1.66</v>
      </c>
      <c r="AU69" s="102"/>
      <c r="AV69" s="102">
        <f t="shared" si="47"/>
        <v>1.1</v>
      </c>
      <c r="AW69" s="102">
        <v>2.58</v>
      </c>
      <c r="AX69" s="102">
        <v>-1.48</v>
      </c>
      <c r="AY69" s="102"/>
      <c r="AZ69" s="102">
        <f t="shared" si="48"/>
        <v>0</v>
      </c>
      <c r="BA69" s="102">
        <v>0</v>
      </c>
      <c r="BB69" s="102"/>
      <c r="BC69" s="102"/>
      <c r="BD69" s="108"/>
      <c r="BE69" s="108"/>
      <c r="BF69" s="108"/>
      <c r="BG69" s="108"/>
      <c r="BH69" s="109">
        <v>46.41</v>
      </c>
      <c r="BI69" s="109">
        <v>37.45</v>
      </c>
      <c r="BJ69" s="109">
        <v>8.95999999999999</v>
      </c>
      <c r="BK69" s="109"/>
      <c r="BL69">
        <v>108.577138121362</v>
      </c>
      <c r="BM69">
        <f t="shared" si="33"/>
        <v>52.577138121362</v>
      </c>
    </row>
    <row r="70" ht="13.5" spans="1:65">
      <c r="A70" s="84" t="s">
        <v>85</v>
      </c>
      <c r="B70" s="97">
        <f t="shared" si="35"/>
        <v>12.5</v>
      </c>
      <c r="C70" s="99">
        <v>4.5</v>
      </c>
      <c r="D70" s="100">
        <v>8</v>
      </c>
      <c r="E70" s="104"/>
      <c r="F70" s="102">
        <f t="shared" si="36"/>
        <v>0</v>
      </c>
      <c r="G70" s="102">
        <v>0</v>
      </c>
      <c r="H70" s="102">
        <v>0</v>
      </c>
      <c r="I70" s="102">
        <v>0</v>
      </c>
      <c r="J70" s="102">
        <f t="shared" si="37"/>
        <v>0</v>
      </c>
      <c r="K70" s="102"/>
      <c r="L70" s="102"/>
      <c r="M70" s="102"/>
      <c r="N70" s="102">
        <f t="shared" si="38"/>
        <v>104.4</v>
      </c>
      <c r="O70" s="102">
        <f t="shared" si="39"/>
        <v>104.4</v>
      </c>
      <c r="P70" s="102">
        <v>52.2</v>
      </c>
      <c r="Q70" s="102">
        <v>52.2</v>
      </c>
      <c r="R70" s="102">
        <v>0</v>
      </c>
      <c r="S70" s="102">
        <v>0</v>
      </c>
      <c r="T70" s="102">
        <f t="shared" si="40"/>
        <v>0</v>
      </c>
      <c r="U70" s="102">
        <v>0</v>
      </c>
      <c r="V70" s="102">
        <v>0</v>
      </c>
      <c r="W70" s="102">
        <v>0</v>
      </c>
      <c r="X70" s="102">
        <f t="shared" si="41"/>
        <v>27.5</v>
      </c>
      <c r="Y70" s="102">
        <v>27.5</v>
      </c>
      <c r="Z70" s="102"/>
      <c r="AA70" s="102"/>
      <c r="AB70" s="102">
        <f t="shared" si="42"/>
        <v>0</v>
      </c>
      <c r="AC70" s="102">
        <v>0</v>
      </c>
      <c r="AD70" s="102"/>
      <c r="AE70" s="102"/>
      <c r="AF70" s="102">
        <f t="shared" si="43"/>
        <v>0</v>
      </c>
      <c r="AG70" s="102">
        <v>0</v>
      </c>
      <c r="AH70" s="102"/>
      <c r="AI70" s="102"/>
      <c r="AJ70" s="102">
        <f t="shared" si="44"/>
        <v>0</v>
      </c>
      <c r="AK70" s="102">
        <v>0</v>
      </c>
      <c r="AL70" s="102"/>
      <c r="AM70" s="102"/>
      <c r="AN70" s="102">
        <f t="shared" si="45"/>
        <v>0</v>
      </c>
      <c r="AO70" s="102">
        <v>0</v>
      </c>
      <c r="AP70" s="102"/>
      <c r="AQ70" s="102"/>
      <c r="AR70" s="102">
        <f t="shared" si="46"/>
        <v>67.42</v>
      </c>
      <c r="AS70" s="102">
        <v>64.8</v>
      </c>
      <c r="AT70" s="97">
        <v>2.62</v>
      </c>
      <c r="AU70" s="102"/>
      <c r="AV70" s="102">
        <f t="shared" si="47"/>
        <v>0</v>
      </c>
      <c r="AW70" s="102">
        <v>0</v>
      </c>
      <c r="AX70" s="102">
        <v>0</v>
      </c>
      <c r="AY70" s="102"/>
      <c r="AZ70" s="102">
        <f t="shared" si="48"/>
        <v>0</v>
      </c>
      <c r="BA70" s="102">
        <v>0</v>
      </c>
      <c r="BB70" s="102"/>
      <c r="BC70" s="102"/>
      <c r="BD70" s="108"/>
      <c r="BE70" s="108"/>
      <c r="BF70" s="108"/>
      <c r="BG70" s="108"/>
      <c r="BH70" s="109">
        <v>220.05</v>
      </c>
      <c r="BI70" s="109">
        <v>177.58</v>
      </c>
      <c r="BJ70" s="109">
        <v>42.47</v>
      </c>
      <c r="BK70" s="109"/>
      <c r="BL70">
        <v>514.805396265079</v>
      </c>
      <c r="BM70">
        <f t="shared" si="33"/>
        <v>355.185396265079</v>
      </c>
    </row>
    <row r="71" ht="13.5" spans="1:65">
      <c r="A71" s="84" t="s">
        <v>86</v>
      </c>
      <c r="B71" s="97">
        <f t="shared" si="35"/>
        <v>15.5</v>
      </c>
      <c r="C71" s="99">
        <v>7.5</v>
      </c>
      <c r="D71" s="100">
        <v>8</v>
      </c>
      <c r="E71" s="104"/>
      <c r="F71" s="102">
        <f t="shared" si="36"/>
        <v>0</v>
      </c>
      <c r="G71" s="102">
        <v>0</v>
      </c>
      <c r="H71" s="102">
        <v>0</v>
      </c>
      <c r="I71" s="102">
        <v>0</v>
      </c>
      <c r="J71" s="102">
        <f t="shared" si="37"/>
        <v>0</v>
      </c>
      <c r="K71" s="102"/>
      <c r="L71" s="102"/>
      <c r="M71" s="102"/>
      <c r="N71" s="102">
        <f t="shared" si="38"/>
        <v>41.76</v>
      </c>
      <c r="O71" s="102">
        <f t="shared" si="39"/>
        <v>41.76</v>
      </c>
      <c r="P71" s="102">
        <v>20.88</v>
      </c>
      <c r="Q71" s="102">
        <v>20.88</v>
      </c>
      <c r="R71" s="102">
        <v>0</v>
      </c>
      <c r="S71" s="102">
        <v>0</v>
      </c>
      <c r="T71" s="102">
        <f t="shared" si="40"/>
        <v>0</v>
      </c>
      <c r="U71" s="102">
        <v>0</v>
      </c>
      <c r="V71" s="102">
        <v>0</v>
      </c>
      <c r="W71" s="102">
        <v>0</v>
      </c>
      <c r="X71" s="102">
        <f t="shared" si="41"/>
        <v>25</v>
      </c>
      <c r="Y71" s="102">
        <v>25</v>
      </c>
      <c r="Z71" s="102"/>
      <c r="AA71" s="102"/>
      <c r="AB71" s="102">
        <f t="shared" si="42"/>
        <v>0</v>
      </c>
      <c r="AC71" s="102">
        <v>0</v>
      </c>
      <c r="AD71" s="102"/>
      <c r="AE71" s="102"/>
      <c r="AF71" s="102">
        <f t="shared" si="43"/>
        <v>0</v>
      </c>
      <c r="AG71" s="102">
        <v>0</v>
      </c>
      <c r="AH71" s="102"/>
      <c r="AI71" s="102"/>
      <c r="AJ71" s="102">
        <f t="shared" si="44"/>
        <v>0</v>
      </c>
      <c r="AK71" s="102">
        <v>0</v>
      </c>
      <c r="AL71" s="102"/>
      <c r="AM71" s="102"/>
      <c r="AN71" s="102">
        <f t="shared" si="45"/>
        <v>0</v>
      </c>
      <c r="AO71" s="102">
        <v>0</v>
      </c>
      <c r="AP71" s="102"/>
      <c r="AQ71" s="102"/>
      <c r="AR71" s="102">
        <f t="shared" si="46"/>
        <v>65.69</v>
      </c>
      <c r="AS71" s="102">
        <v>58.32</v>
      </c>
      <c r="AT71" s="97">
        <v>7.37</v>
      </c>
      <c r="AU71" s="102"/>
      <c r="AV71" s="102">
        <f t="shared" si="47"/>
        <v>0</v>
      </c>
      <c r="AW71" s="102">
        <v>0</v>
      </c>
      <c r="AX71" s="102">
        <v>0</v>
      </c>
      <c r="AY71" s="102"/>
      <c r="AZ71" s="102">
        <f t="shared" si="48"/>
        <v>0</v>
      </c>
      <c r="BA71" s="102">
        <v>0</v>
      </c>
      <c r="BB71" s="102"/>
      <c r="BC71" s="102"/>
      <c r="BD71" s="108"/>
      <c r="BE71" s="108"/>
      <c r="BF71" s="108"/>
      <c r="BG71" s="108"/>
      <c r="BH71" s="109">
        <v>128.34</v>
      </c>
      <c r="BI71" s="109">
        <v>103.57</v>
      </c>
      <c r="BJ71" s="109">
        <v>24.77</v>
      </c>
      <c r="BK71" s="109"/>
      <c r="BL71">
        <v>300.243147192361</v>
      </c>
      <c r="BM71">
        <f t="shared" si="33"/>
        <v>173.173147192361</v>
      </c>
    </row>
    <row r="72" ht="13.5" spans="1:65">
      <c r="A72" s="84" t="s">
        <v>87</v>
      </c>
      <c r="B72" s="97">
        <f t="shared" si="35"/>
        <v>12.5</v>
      </c>
      <c r="C72" s="99">
        <v>4.5</v>
      </c>
      <c r="D72" s="100">
        <v>8</v>
      </c>
      <c r="E72" s="104"/>
      <c r="F72" s="102">
        <f t="shared" si="36"/>
        <v>0</v>
      </c>
      <c r="G72" s="102">
        <v>0</v>
      </c>
      <c r="H72" s="102">
        <v>0</v>
      </c>
      <c r="I72" s="102">
        <v>0</v>
      </c>
      <c r="J72" s="102">
        <f t="shared" si="37"/>
        <v>0</v>
      </c>
      <c r="K72" s="102"/>
      <c r="L72" s="102"/>
      <c r="M72" s="102"/>
      <c r="N72" s="102">
        <f t="shared" si="38"/>
        <v>38.28</v>
      </c>
      <c r="O72" s="102">
        <f t="shared" si="39"/>
        <v>38.28</v>
      </c>
      <c r="P72" s="102">
        <v>19.14</v>
      </c>
      <c r="Q72" s="102">
        <v>19.14</v>
      </c>
      <c r="R72" s="102">
        <v>0</v>
      </c>
      <c r="S72" s="102">
        <v>0</v>
      </c>
      <c r="T72" s="102">
        <f t="shared" si="40"/>
        <v>0</v>
      </c>
      <c r="U72" s="102">
        <v>0</v>
      </c>
      <c r="V72" s="102">
        <v>0</v>
      </c>
      <c r="W72" s="102">
        <v>0</v>
      </c>
      <c r="X72" s="102">
        <f t="shared" si="41"/>
        <v>22.5</v>
      </c>
      <c r="Y72" s="102">
        <v>22.5</v>
      </c>
      <c r="Z72" s="102"/>
      <c r="AA72" s="102"/>
      <c r="AB72" s="102">
        <f t="shared" si="42"/>
        <v>0</v>
      </c>
      <c r="AC72" s="102">
        <v>0</v>
      </c>
      <c r="AD72" s="102"/>
      <c r="AE72" s="102"/>
      <c r="AF72" s="102">
        <f t="shared" si="43"/>
        <v>0</v>
      </c>
      <c r="AG72" s="102">
        <v>0</v>
      </c>
      <c r="AH72" s="102"/>
      <c r="AI72" s="102"/>
      <c r="AJ72" s="102">
        <f t="shared" si="44"/>
        <v>0</v>
      </c>
      <c r="AK72" s="102">
        <v>0</v>
      </c>
      <c r="AL72" s="102"/>
      <c r="AM72" s="102"/>
      <c r="AN72" s="102">
        <f t="shared" si="45"/>
        <v>0</v>
      </c>
      <c r="AO72" s="102">
        <v>0</v>
      </c>
      <c r="AP72" s="102"/>
      <c r="AQ72" s="102"/>
      <c r="AR72" s="102">
        <f t="shared" si="46"/>
        <v>52.59</v>
      </c>
      <c r="AS72" s="102">
        <v>52.49</v>
      </c>
      <c r="AT72" s="97">
        <v>0.1</v>
      </c>
      <c r="AU72" s="102"/>
      <c r="AV72" s="102">
        <f t="shared" si="47"/>
        <v>0</v>
      </c>
      <c r="AW72" s="102">
        <v>0</v>
      </c>
      <c r="AX72" s="102">
        <v>0</v>
      </c>
      <c r="AY72" s="102"/>
      <c r="AZ72" s="102">
        <f t="shared" si="48"/>
        <v>0</v>
      </c>
      <c r="BA72" s="102">
        <v>0</v>
      </c>
      <c r="BB72" s="102"/>
      <c r="BC72" s="102"/>
      <c r="BD72" s="108"/>
      <c r="BE72" s="108"/>
      <c r="BF72" s="108"/>
      <c r="BG72" s="108"/>
      <c r="BH72" s="109">
        <v>116.64</v>
      </c>
      <c r="BI72" s="109">
        <v>94.13</v>
      </c>
      <c r="BJ72" s="109">
        <v>22.51</v>
      </c>
      <c r="BK72" s="109"/>
      <c r="BL72">
        <v>272.882860397853</v>
      </c>
      <c r="BM72">
        <f t="shared" si="33"/>
        <v>166.152860397853</v>
      </c>
    </row>
    <row r="73" ht="13.5" spans="1:65">
      <c r="A73" s="84" t="s">
        <v>88</v>
      </c>
      <c r="B73" s="97">
        <f t="shared" si="35"/>
        <v>7.5</v>
      </c>
      <c r="C73" s="99">
        <v>7.5</v>
      </c>
      <c r="D73" s="100">
        <v>0</v>
      </c>
      <c r="E73" s="104"/>
      <c r="F73" s="102">
        <f t="shared" si="36"/>
        <v>14</v>
      </c>
      <c r="G73" s="102">
        <v>14</v>
      </c>
      <c r="H73" s="102">
        <v>0</v>
      </c>
      <c r="I73" s="102">
        <v>0</v>
      </c>
      <c r="J73" s="102">
        <f t="shared" si="37"/>
        <v>0</v>
      </c>
      <c r="K73" s="102"/>
      <c r="L73" s="102"/>
      <c r="M73" s="102"/>
      <c r="N73" s="102">
        <f t="shared" si="38"/>
        <v>62.64</v>
      </c>
      <c r="O73" s="102">
        <f t="shared" si="39"/>
        <v>62.64</v>
      </c>
      <c r="P73" s="102">
        <v>31.32</v>
      </c>
      <c r="Q73" s="102">
        <v>31.32</v>
      </c>
      <c r="R73" s="102">
        <v>0</v>
      </c>
      <c r="S73" s="102">
        <v>0</v>
      </c>
      <c r="T73" s="102">
        <f t="shared" si="40"/>
        <v>0</v>
      </c>
      <c r="U73" s="102">
        <v>0</v>
      </c>
      <c r="V73" s="102">
        <v>0</v>
      </c>
      <c r="W73" s="102">
        <v>0</v>
      </c>
      <c r="X73" s="102">
        <f t="shared" si="41"/>
        <v>20</v>
      </c>
      <c r="Y73" s="102">
        <v>20</v>
      </c>
      <c r="Z73" s="102"/>
      <c r="AA73" s="102"/>
      <c r="AB73" s="102">
        <f t="shared" si="42"/>
        <v>0</v>
      </c>
      <c r="AC73" s="102">
        <v>0</v>
      </c>
      <c r="AD73" s="102"/>
      <c r="AE73" s="102"/>
      <c r="AF73" s="102">
        <f t="shared" si="43"/>
        <v>0</v>
      </c>
      <c r="AG73" s="102">
        <v>0</v>
      </c>
      <c r="AH73" s="102"/>
      <c r="AI73" s="102"/>
      <c r="AJ73" s="102">
        <f t="shared" si="44"/>
        <v>0</v>
      </c>
      <c r="AK73" s="102">
        <v>0</v>
      </c>
      <c r="AL73" s="102"/>
      <c r="AM73" s="102"/>
      <c r="AN73" s="102">
        <f t="shared" si="45"/>
        <v>0</v>
      </c>
      <c r="AO73" s="102">
        <v>0</v>
      </c>
      <c r="AP73" s="102"/>
      <c r="AQ73" s="102"/>
      <c r="AR73" s="102">
        <f t="shared" si="46"/>
        <v>34.95</v>
      </c>
      <c r="AS73" s="102">
        <v>34.56</v>
      </c>
      <c r="AT73" s="97">
        <v>0.39</v>
      </c>
      <c r="AU73" s="102"/>
      <c r="AV73" s="102">
        <f t="shared" si="47"/>
        <v>0</v>
      </c>
      <c r="AW73" s="102">
        <v>0</v>
      </c>
      <c r="AX73" s="102">
        <v>0</v>
      </c>
      <c r="AY73" s="102"/>
      <c r="AZ73" s="102">
        <f t="shared" si="48"/>
        <v>0</v>
      </c>
      <c r="BA73" s="102">
        <v>0</v>
      </c>
      <c r="BB73" s="102"/>
      <c r="BC73" s="102"/>
      <c r="BD73" s="108"/>
      <c r="BE73" s="108"/>
      <c r="BF73" s="108"/>
      <c r="BG73" s="108"/>
      <c r="BH73" s="109">
        <v>162.5</v>
      </c>
      <c r="BI73" s="109">
        <v>131.14</v>
      </c>
      <c r="BJ73" s="109">
        <v>31.36</v>
      </c>
      <c r="BK73" s="109"/>
      <c r="BL73">
        <v>380.163984934213</v>
      </c>
      <c r="BM73">
        <f t="shared" ref="BM73:BM119" si="49">BL73-B73-F73-J73-P73-T73-X73-AB73-AF73-AJ73-AN73-AR73-AV73-AZ73-BD73</f>
        <v>272.393984934213</v>
      </c>
    </row>
    <row r="74" ht="13.5" spans="1:65">
      <c r="A74" s="84" t="s">
        <v>89</v>
      </c>
      <c r="B74" s="97">
        <f t="shared" si="35"/>
        <v>5.5</v>
      </c>
      <c r="C74" s="99">
        <v>5.5</v>
      </c>
      <c r="D74" s="100">
        <v>0</v>
      </c>
      <c r="E74" s="104"/>
      <c r="F74" s="102">
        <f t="shared" si="36"/>
        <v>0</v>
      </c>
      <c r="G74" s="102">
        <v>0</v>
      </c>
      <c r="H74" s="102">
        <v>0</v>
      </c>
      <c r="I74" s="102">
        <v>0</v>
      </c>
      <c r="J74" s="102">
        <f t="shared" si="37"/>
        <v>0</v>
      </c>
      <c r="K74" s="102"/>
      <c r="L74" s="102"/>
      <c r="M74" s="102"/>
      <c r="N74" s="102">
        <f t="shared" si="38"/>
        <v>87</v>
      </c>
      <c r="O74" s="102">
        <f t="shared" si="39"/>
        <v>87</v>
      </c>
      <c r="P74" s="102">
        <v>43.5</v>
      </c>
      <c r="Q74" s="102">
        <v>43.5</v>
      </c>
      <c r="R74" s="102">
        <v>0</v>
      </c>
      <c r="S74" s="102">
        <v>0</v>
      </c>
      <c r="T74" s="102">
        <f t="shared" si="40"/>
        <v>0</v>
      </c>
      <c r="U74" s="102">
        <v>0</v>
      </c>
      <c r="V74" s="102">
        <v>0</v>
      </c>
      <c r="W74" s="102">
        <v>0</v>
      </c>
      <c r="X74" s="102">
        <f t="shared" si="41"/>
        <v>45</v>
      </c>
      <c r="Y74" s="102">
        <v>45</v>
      </c>
      <c r="Z74" s="102"/>
      <c r="AA74" s="102"/>
      <c r="AB74" s="102">
        <f t="shared" si="42"/>
        <v>0</v>
      </c>
      <c r="AC74" s="102">
        <v>0</v>
      </c>
      <c r="AD74" s="102"/>
      <c r="AE74" s="102"/>
      <c r="AF74" s="102">
        <f t="shared" si="43"/>
        <v>0</v>
      </c>
      <c r="AG74" s="102">
        <v>0</v>
      </c>
      <c r="AH74" s="102"/>
      <c r="AI74" s="102"/>
      <c r="AJ74" s="102">
        <f t="shared" si="44"/>
        <v>0</v>
      </c>
      <c r="AK74" s="102">
        <v>0</v>
      </c>
      <c r="AL74" s="102"/>
      <c r="AM74" s="102"/>
      <c r="AN74" s="102">
        <f t="shared" si="45"/>
        <v>0</v>
      </c>
      <c r="AO74" s="102">
        <v>0</v>
      </c>
      <c r="AP74" s="102"/>
      <c r="AQ74" s="102"/>
      <c r="AR74" s="102">
        <f t="shared" si="46"/>
        <v>49.95</v>
      </c>
      <c r="AS74" s="102">
        <v>45.36</v>
      </c>
      <c r="AT74" s="97">
        <v>4.59</v>
      </c>
      <c r="AU74" s="102"/>
      <c r="AV74" s="102">
        <f t="shared" si="47"/>
        <v>0</v>
      </c>
      <c r="AW74" s="102">
        <v>0</v>
      </c>
      <c r="AX74" s="102">
        <v>0</v>
      </c>
      <c r="AY74" s="102"/>
      <c r="AZ74" s="102">
        <f t="shared" si="48"/>
        <v>0</v>
      </c>
      <c r="BA74" s="102">
        <v>0</v>
      </c>
      <c r="BB74" s="102"/>
      <c r="BC74" s="102"/>
      <c r="BD74" s="108"/>
      <c r="BE74" s="108"/>
      <c r="BF74" s="108"/>
      <c r="BG74" s="108"/>
      <c r="BH74" s="109">
        <v>257.29</v>
      </c>
      <c r="BI74" s="109">
        <v>207.64</v>
      </c>
      <c r="BJ74" s="109">
        <v>49.65</v>
      </c>
      <c r="BK74" s="109"/>
      <c r="BL74">
        <v>601.92630947917</v>
      </c>
      <c r="BM74">
        <f t="shared" si="49"/>
        <v>457.97630947917</v>
      </c>
    </row>
    <row r="75" ht="13.5" spans="1:65">
      <c r="A75" s="84" t="s">
        <v>90</v>
      </c>
      <c r="B75" s="97">
        <f t="shared" si="35"/>
        <v>4.5</v>
      </c>
      <c r="C75" s="99">
        <v>4.5</v>
      </c>
      <c r="D75" s="100">
        <v>0</v>
      </c>
      <c r="E75" s="104"/>
      <c r="F75" s="102">
        <f t="shared" si="36"/>
        <v>0</v>
      </c>
      <c r="G75" s="102">
        <v>0</v>
      </c>
      <c r="H75" s="102">
        <v>0</v>
      </c>
      <c r="I75" s="102">
        <v>0</v>
      </c>
      <c r="J75" s="102">
        <f t="shared" si="37"/>
        <v>0</v>
      </c>
      <c r="K75" s="102"/>
      <c r="L75" s="102"/>
      <c r="M75" s="102"/>
      <c r="N75" s="102">
        <f t="shared" si="38"/>
        <v>55.68</v>
      </c>
      <c r="O75" s="102">
        <f t="shared" si="39"/>
        <v>55.68</v>
      </c>
      <c r="P75" s="102">
        <v>27.84</v>
      </c>
      <c r="Q75" s="102">
        <v>27.84</v>
      </c>
      <c r="R75" s="102">
        <v>0</v>
      </c>
      <c r="S75" s="102">
        <v>0</v>
      </c>
      <c r="T75" s="102">
        <f t="shared" si="40"/>
        <v>0</v>
      </c>
      <c r="U75" s="102">
        <v>0</v>
      </c>
      <c r="V75" s="102">
        <v>0</v>
      </c>
      <c r="W75" s="102">
        <v>0</v>
      </c>
      <c r="X75" s="102">
        <f t="shared" si="41"/>
        <v>55</v>
      </c>
      <c r="Y75" s="102">
        <v>55</v>
      </c>
      <c r="Z75" s="102"/>
      <c r="AA75" s="102"/>
      <c r="AB75" s="102">
        <f t="shared" si="42"/>
        <v>0</v>
      </c>
      <c r="AC75" s="102">
        <v>0</v>
      </c>
      <c r="AD75" s="102"/>
      <c r="AE75" s="102"/>
      <c r="AF75" s="102">
        <f t="shared" si="43"/>
        <v>0</v>
      </c>
      <c r="AG75" s="102">
        <v>0</v>
      </c>
      <c r="AH75" s="102"/>
      <c r="AI75" s="102"/>
      <c r="AJ75" s="102">
        <f t="shared" si="44"/>
        <v>0</v>
      </c>
      <c r="AK75" s="102">
        <v>0</v>
      </c>
      <c r="AL75" s="102"/>
      <c r="AM75" s="102"/>
      <c r="AN75" s="102">
        <f t="shared" si="45"/>
        <v>0</v>
      </c>
      <c r="AO75" s="102">
        <v>0</v>
      </c>
      <c r="AP75" s="102"/>
      <c r="AQ75" s="102"/>
      <c r="AR75" s="102">
        <f t="shared" si="46"/>
        <v>46.52</v>
      </c>
      <c r="AS75" s="102">
        <v>38.88</v>
      </c>
      <c r="AT75" s="97">
        <v>7.64</v>
      </c>
      <c r="AU75" s="102"/>
      <c r="AV75" s="102">
        <f t="shared" si="47"/>
        <v>0</v>
      </c>
      <c r="AW75" s="102">
        <v>0</v>
      </c>
      <c r="AX75" s="102">
        <v>0</v>
      </c>
      <c r="AY75" s="102"/>
      <c r="AZ75" s="102">
        <f t="shared" si="48"/>
        <v>0</v>
      </c>
      <c r="BA75" s="102">
        <v>0</v>
      </c>
      <c r="BB75" s="102"/>
      <c r="BC75" s="102"/>
      <c r="BD75" s="108"/>
      <c r="BE75" s="108"/>
      <c r="BF75" s="108"/>
      <c r="BG75" s="108"/>
      <c r="BH75" s="109">
        <v>169.27</v>
      </c>
      <c r="BI75" s="109">
        <v>136.6</v>
      </c>
      <c r="BJ75" s="109">
        <v>32.67</v>
      </c>
      <c r="BK75" s="109"/>
      <c r="BL75">
        <v>396.004150973138</v>
      </c>
      <c r="BM75">
        <f t="shared" si="49"/>
        <v>262.144150973138</v>
      </c>
    </row>
    <row r="76" ht="13.5" spans="1:65">
      <c r="A76" s="84" t="s">
        <v>91</v>
      </c>
      <c r="B76" s="97">
        <f t="shared" si="35"/>
        <v>15.52</v>
      </c>
      <c r="C76" s="99">
        <v>7.52</v>
      </c>
      <c r="D76" s="100">
        <v>8</v>
      </c>
      <c r="E76" s="104"/>
      <c r="F76" s="102">
        <f t="shared" si="36"/>
        <v>0</v>
      </c>
      <c r="G76" s="102">
        <v>0</v>
      </c>
      <c r="H76" s="102">
        <v>0</v>
      </c>
      <c r="I76" s="102">
        <v>0</v>
      </c>
      <c r="J76" s="102">
        <f t="shared" si="37"/>
        <v>0</v>
      </c>
      <c r="K76" s="102"/>
      <c r="L76" s="102"/>
      <c r="M76" s="102"/>
      <c r="N76" s="102">
        <f t="shared" si="38"/>
        <v>34.8</v>
      </c>
      <c r="O76" s="102">
        <f t="shared" si="39"/>
        <v>34.8</v>
      </c>
      <c r="P76" s="102">
        <v>17.4</v>
      </c>
      <c r="Q76" s="102">
        <v>17.4</v>
      </c>
      <c r="R76" s="102">
        <v>0</v>
      </c>
      <c r="S76" s="102">
        <v>0</v>
      </c>
      <c r="T76" s="102">
        <f t="shared" si="40"/>
        <v>0</v>
      </c>
      <c r="U76" s="102">
        <v>0</v>
      </c>
      <c r="V76" s="102">
        <v>0</v>
      </c>
      <c r="W76" s="102">
        <v>0</v>
      </c>
      <c r="X76" s="102">
        <f t="shared" si="41"/>
        <v>20</v>
      </c>
      <c r="Y76" s="102">
        <v>20</v>
      </c>
      <c r="Z76" s="102"/>
      <c r="AA76" s="102"/>
      <c r="AB76" s="102">
        <f t="shared" si="42"/>
        <v>0</v>
      </c>
      <c r="AC76" s="102">
        <v>0</v>
      </c>
      <c r="AD76" s="102"/>
      <c r="AE76" s="102"/>
      <c r="AF76" s="102">
        <f t="shared" si="43"/>
        <v>0</v>
      </c>
      <c r="AG76" s="102">
        <v>0</v>
      </c>
      <c r="AH76" s="102"/>
      <c r="AI76" s="102"/>
      <c r="AJ76" s="102">
        <f t="shared" si="44"/>
        <v>0</v>
      </c>
      <c r="AK76" s="102">
        <v>0</v>
      </c>
      <c r="AL76" s="102"/>
      <c r="AM76" s="102"/>
      <c r="AN76" s="102">
        <f t="shared" si="45"/>
        <v>0</v>
      </c>
      <c r="AO76" s="102">
        <v>0</v>
      </c>
      <c r="AP76" s="102"/>
      <c r="AQ76" s="102"/>
      <c r="AR76" s="102">
        <f t="shared" si="46"/>
        <v>22.37</v>
      </c>
      <c r="AS76" s="102">
        <v>17.28</v>
      </c>
      <c r="AT76" s="97">
        <v>5.09</v>
      </c>
      <c r="AU76" s="102"/>
      <c r="AV76" s="102">
        <f t="shared" si="47"/>
        <v>0</v>
      </c>
      <c r="AW76" s="102">
        <v>0</v>
      </c>
      <c r="AX76" s="102">
        <v>0</v>
      </c>
      <c r="AY76" s="102"/>
      <c r="AZ76" s="102">
        <f t="shared" si="48"/>
        <v>0</v>
      </c>
      <c r="BA76" s="102">
        <v>0</v>
      </c>
      <c r="BB76" s="102"/>
      <c r="BC76" s="102"/>
      <c r="BD76" s="108"/>
      <c r="BE76" s="108"/>
      <c r="BF76" s="108"/>
      <c r="BG76" s="108"/>
      <c r="BH76" s="109">
        <v>128.03</v>
      </c>
      <c r="BI76" s="109">
        <v>103.32</v>
      </c>
      <c r="BJ76" s="109">
        <v>24.71</v>
      </c>
      <c r="BK76" s="109"/>
      <c r="BL76">
        <v>299.523139645137</v>
      </c>
      <c r="BM76">
        <f t="shared" si="49"/>
        <v>224.233139645137</v>
      </c>
    </row>
    <row r="77" ht="13.5" spans="1:65">
      <c r="A77" s="84" t="s">
        <v>92</v>
      </c>
      <c r="B77" s="97">
        <f t="shared" si="35"/>
        <v>12.5</v>
      </c>
      <c r="C77" s="99">
        <v>4.5</v>
      </c>
      <c r="D77" s="100">
        <v>8</v>
      </c>
      <c r="E77" s="104"/>
      <c r="F77" s="102">
        <f t="shared" si="36"/>
        <v>0</v>
      </c>
      <c r="G77" s="102">
        <v>0</v>
      </c>
      <c r="H77" s="102">
        <v>0</v>
      </c>
      <c r="I77" s="102">
        <v>0</v>
      </c>
      <c r="J77" s="102">
        <f t="shared" si="37"/>
        <v>0</v>
      </c>
      <c r="K77" s="102"/>
      <c r="L77" s="102"/>
      <c r="M77" s="102"/>
      <c r="N77" s="102">
        <f t="shared" si="38"/>
        <v>27.84</v>
      </c>
      <c r="O77" s="102">
        <f t="shared" si="39"/>
        <v>27.84</v>
      </c>
      <c r="P77" s="102">
        <v>13.92</v>
      </c>
      <c r="Q77" s="102">
        <v>13.92</v>
      </c>
      <c r="R77" s="102">
        <v>0</v>
      </c>
      <c r="S77" s="102">
        <v>0</v>
      </c>
      <c r="T77" s="102">
        <f t="shared" si="40"/>
        <v>0</v>
      </c>
      <c r="U77" s="102">
        <v>0</v>
      </c>
      <c r="V77" s="102">
        <v>0</v>
      </c>
      <c r="W77" s="102">
        <v>0</v>
      </c>
      <c r="X77" s="102">
        <f t="shared" si="41"/>
        <v>35</v>
      </c>
      <c r="Y77" s="102">
        <v>35</v>
      </c>
      <c r="Z77" s="102"/>
      <c r="AA77" s="102"/>
      <c r="AB77" s="102">
        <f t="shared" si="42"/>
        <v>0</v>
      </c>
      <c r="AC77" s="102">
        <v>0</v>
      </c>
      <c r="AD77" s="102"/>
      <c r="AE77" s="102"/>
      <c r="AF77" s="102">
        <f t="shared" si="43"/>
        <v>0</v>
      </c>
      <c r="AG77" s="102">
        <v>0</v>
      </c>
      <c r="AH77" s="102"/>
      <c r="AI77" s="102"/>
      <c r="AJ77" s="102">
        <f t="shared" si="44"/>
        <v>0</v>
      </c>
      <c r="AK77" s="102">
        <v>0</v>
      </c>
      <c r="AL77" s="102"/>
      <c r="AM77" s="102"/>
      <c r="AN77" s="102">
        <f t="shared" si="45"/>
        <v>0</v>
      </c>
      <c r="AO77" s="102">
        <v>0</v>
      </c>
      <c r="AP77" s="102"/>
      <c r="AQ77" s="102"/>
      <c r="AR77" s="102">
        <f t="shared" si="46"/>
        <v>16.53</v>
      </c>
      <c r="AS77" s="102">
        <v>16.2</v>
      </c>
      <c r="AT77" s="97">
        <v>0.33</v>
      </c>
      <c r="AU77" s="102"/>
      <c r="AV77" s="102">
        <f t="shared" si="47"/>
        <v>0</v>
      </c>
      <c r="AW77" s="102">
        <v>0</v>
      </c>
      <c r="AX77" s="102">
        <v>0</v>
      </c>
      <c r="AY77" s="102"/>
      <c r="AZ77" s="102">
        <f t="shared" si="48"/>
        <v>0</v>
      </c>
      <c r="BA77" s="102">
        <v>0</v>
      </c>
      <c r="BB77" s="102"/>
      <c r="BC77" s="102"/>
      <c r="BD77" s="108"/>
      <c r="BE77" s="108"/>
      <c r="BF77" s="108"/>
      <c r="BG77" s="108"/>
      <c r="BH77" s="109">
        <v>92.64</v>
      </c>
      <c r="BI77" s="109">
        <v>74.76</v>
      </c>
      <c r="BJ77" s="109">
        <v>17.88</v>
      </c>
      <c r="BK77" s="109"/>
      <c r="BL77">
        <v>216.72227171439</v>
      </c>
      <c r="BM77">
        <f t="shared" si="49"/>
        <v>138.77227171439</v>
      </c>
    </row>
    <row r="78" ht="13.5" spans="1:65">
      <c r="A78" s="84" t="s">
        <v>93</v>
      </c>
      <c r="B78" s="97">
        <f t="shared" si="35"/>
        <v>15.52</v>
      </c>
      <c r="C78" s="99">
        <v>7.52</v>
      </c>
      <c r="D78" s="100">
        <v>8</v>
      </c>
      <c r="E78" s="104"/>
      <c r="F78" s="102">
        <f t="shared" si="36"/>
        <v>21</v>
      </c>
      <c r="G78" s="102">
        <v>21</v>
      </c>
      <c r="H78" s="102">
        <v>0</v>
      </c>
      <c r="I78" s="102">
        <v>0</v>
      </c>
      <c r="J78" s="102">
        <f t="shared" si="37"/>
        <v>0</v>
      </c>
      <c r="K78" s="102"/>
      <c r="L78" s="102"/>
      <c r="M78" s="102"/>
      <c r="N78" s="102">
        <f t="shared" si="38"/>
        <v>34.8</v>
      </c>
      <c r="O78" s="102">
        <f t="shared" si="39"/>
        <v>34.8</v>
      </c>
      <c r="P78" s="102">
        <v>17.4</v>
      </c>
      <c r="Q78" s="102">
        <v>17.4</v>
      </c>
      <c r="R78" s="102">
        <v>0</v>
      </c>
      <c r="S78" s="102">
        <v>0</v>
      </c>
      <c r="T78" s="102">
        <f t="shared" si="40"/>
        <v>0</v>
      </c>
      <c r="U78" s="102">
        <v>0</v>
      </c>
      <c r="V78" s="102">
        <v>0</v>
      </c>
      <c r="W78" s="102">
        <v>0</v>
      </c>
      <c r="X78" s="102">
        <f t="shared" si="41"/>
        <v>32.5</v>
      </c>
      <c r="Y78" s="102">
        <v>32.5</v>
      </c>
      <c r="Z78" s="102"/>
      <c r="AA78" s="102"/>
      <c r="AB78" s="102">
        <f t="shared" si="42"/>
        <v>0</v>
      </c>
      <c r="AC78" s="102">
        <v>0</v>
      </c>
      <c r="AD78" s="102"/>
      <c r="AE78" s="102"/>
      <c r="AF78" s="102">
        <f t="shared" si="43"/>
        <v>0</v>
      </c>
      <c r="AG78" s="102">
        <v>0</v>
      </c>
      <c r="AH78" s="102"/>
      <c r="AI78" s="102"/>
      <c r="AJ78" s="102">
        <f t="shared" si="44"/>
        <v>0</v>
      </c>
      <c r="AK78" s="102">
        <v>0</v>
      </c>
      <c r="AL78" s="102"/>
      <c r="AM78" s="102"/>
      <c r="AN78" s="102">
        <f t="shared" si="45"/>
        <v>0</v>
      </c>
      <c r="AO78" s="102">
        <v>0</v>
      </c>
      <c r="AP78" s="102"/>
      <c r="AQ78" s="102"/>
      <c r="AR78" s="102">
        <f t="shared" si="46"/>
        <v>33.73</v>
      </c>
      <c r="AS78" s="102">
        <v>34.47</v>
      </c>
      <c r="AT78" s="97">
        <v>-0.74</v>
      </c>
      <c r="AU78" s="102"/>
      <c r="AV78" s="102">
        <f t="shared" si="47"/>
        <v>0</v>
      </c>
      <c r="AW78" s="102">
        <v>0</v>
      </c>
      <c r="AX78" s="102">
        <v>0</v>
      </c>
      <c r="AY78" s="102"/>
      <c r="AZ78" s="102">
        <f t="shared" si="48"/>
        <v>0</v>
      </c>
      <c r="BA78" s="102">
        <v>0</v>
      </c>
      <c r="BB78" s="102"/>
      <c r="BC78" s="102"/>
      <c r="BD78" s="108"/>
      <c r="BE78" s="108"/>
      <c r="BF78" s="108"/>
      <c r="BG78" s="108"/>
      <c r="BH78" s="109">
        <v>127.41</v>
      </c>
      <c r="BI78" s="109">
        <v>102.82</v>
      </c>
      <c r="BJ78" s="109">
        <v>24.59</v>
      </c>
      <c r="BK78" s="109"/>
      <c r="BL78">
        <v>298.083124550689</v>
      </c>
      <c r="BM78">
        <f t="shared" si="49"/>
        <v>177.933124550689</v>
      </c>
    </row>
    <row r="79" ht="13.5" spans="1:65">
      <c r="A79" s="84" t="s">
        <v>94</v>
      </c>
      <c r="B79" s="97">
        <f t="shared" si="35"/>
        <v>15.5</v>
      </c>
      <c r="C79" s="99">
        <v>7.5</v>
      </c>
      <c r="D79" s="100">
        <v>8</v>
      </c>
      <c r="E79" s="104"/>
      <c r="F79" s="102">
        <f t="shared" si="36"/>
        <v>0</v>
      </c>
      <c r="G79" s="102">
        <v>0</v>
      </c>
      <c r="H79" s="102">
        <v>0</v>
      </c>
      <c r="I79" s="102">
        <v>0</v>
      </c>
      <c r="J79" s="102">
        <f t="shared" si="37"/>
        <v>0</v>
      </c>
      <c r="K79" s="102"/>
      <c r="L79" s="102"/>
      <c r="M79" s="102"/>
      <c r="N79" s="102">
        <f t="shared" si="38"/>
        <v>24.36</v>
      </c>
      <c r="O79" s="102">
        <f t="shared" si="39"/>
        <v>24.36</v>
      </c>
      <c r="P79" s="102">
        <v>12.18</v>
      </c>
      <c r="Q79" s="102">
        <v>12.18</v>
      </c>
      <c r="R79" s="102">
        <v>0</v>
      </c>
      <c r="S79" s="102">
        <v>0</v>
      </c>
      <c r="T79" s="102">
        <f t="shared" si="40"/>
        <v>0</v>
      </c>
      <c r="U79" s="102">
        <v>0</v>
      </c>
      <c r="V79" s="102">
        <v>0</v>
      </c>
      <c r="W79" s="102">
        <v>0</v>
      </c>
      <c r="X79" s="102">
        <f t="shared" si="41"/>
        <v>15.5</v>
      </c>
      <c r="Y79" s="102">
        <v>15.5</v>
      </c>
      <c r="Z79" s="102"/>
      <c r="AA79" s="102"/>
      <c r="AB79" s="102">
        <f t="shared" si="42"/>
        <v>0</v>
      </c>
      <c r="AC79" s="102">
        <v>0</v>
      </c>
      <c r="AD79" s="102"/>
      <c r="AE79" s="102"/>
      <c r="AF79" s="102">
        <f t="shared" si="43"/>
        <v>0</v>
      </c>
      <c r="AG79" s="102">
        <v>0</v>
      </c>
      <c r="AH79" s="102"/>
      <c r="AI79" s="102"/>
      <c r="AJ79" s="102">
        <f t="shared" si="44"/>
        <v>0</v>
      </c>
      <c r="AK79" s="102">
        <v>0</v>
      </c>
      <c r="AL79" s="102"/>
      <c r="AM79" s="102"/>
      <c r="AN79" s="102">
        <f t="shared" si="45"/>
        <v>0</v>
      </c>
      <c r="AO79" s="102">
        <v>0</v>
      </c>
      <c r="AP79" s="102"/>
      <c r="AQ79" s="102"/>
      <c r="AR79" s="102">
        <f t="shared" si="46"/>
        <v>18.45</v>
      </c>
      <c r="AS79" s="102">
        <v>17.28</v>
      </c>
      <c r="AT79" s="97">
        <v>1.17</v>
      </c>
      <c r="AU79" s="102"/>
      <c r="AV79" s="102">
        <f t="shared" si="47"/>
        <v>0</v>
      </c>
      <c r="AW79" s="102">
        <v>0</v>
      </c>
      <c r="AX79" s="102">
        <v>0</v>
      </c>
      <c r="AY79" s="102"/>
      <c r="AZ79" s="102">
        <f t="shared" si="48"/>
        <v>0</v>
      </c>
      <c r="BA79" s="102">
        <v>0</v>
      </c>
      <c r="BB79" s="102"/>
      <c r="BC79" s="102"/>
      <c r="BD79" s="108"/>
      <c r="BE79" s="108"/>
      <c r="BF79" s="108"/>
      <c r="BG79" s="108"/>
      <c r="BH79" s="109">
        <v>85.25</v>
      </c>
      <c r="BI79" s="109">
        <v>68.8</v>
      </c>
      <c r="BJ79" s="109">
        <v>16.45</v>
      </c>
      <c r="BK79" s="109"/>
      <c r="BL79">
        <v>199.442090581017</v>
      </c>
      <c r="BM79">
        <f t="shared" si="49"/>
        <v>137.812090581017</v>
      </c>
    </row>
    <row r="80" ht="13.5" spans="1:65">
      <c r="A80" s="84" t="s">
        <v>95</v>
      </c>
      <c r="B80" s="97">
        <f t="shared" si="35"/>
        <v>16.02</v>
      </c>
      <c r="C80" s="99">
        <v>8.02</v>
      </c>
      <c r="D80" s="100">
        <v>8</v>
      </c>
      <c r="E80" s="104"/>
      <c r="F80" s="102">
        <f t="shared" si="36"/>
        <v>0</v>
      </c>
      <c r="G80" s="102">
        <v>0</v>
      </c>
      <c r="H80" s="102">
        <v>0</v>
      </c>
      <c r="I80" s="102">
        <v>0</v>
      </c>
      <c r="J80" s="102">
        <f t="shared" si="37"/>
        <v>0</v>
      </c>
      <c r="K80" s="102"/>
      <c r="L80" s="102"/>
      <c r="M80" s="102"/>
      <c r="N80" s="102">
        <f t="shared" si="38"/>
        <v>20.88</v>
      </c>
      <c r="O80" s="102">
        <f t="shared" si="39"/>
        <v>20.88</v>
      </c>
      <c r="P80" s="102">
        <v>10.44</v>
      </c>
      <c r="Q80" s="102">
        <v>10.44</v>
      </c>
      <c r="R80" s="102">
        <v>0</v>
      </c>
      <c r="S80" s="102">
        <v>0</v>
      </c>
      <c r="T80" s="102">
        <f t="shared" si="40"/>
        <v>0</v>
      </c>
      <c r="U80" s="102">
        <v>0</v>
      </c>
      <c r="V80" s="102">
        <v>0</v>
      </c>
      <c r="W80" s="102">
        <v>0</v>
      </c>
      <c r="X80" s="102">
        <f t="shared" si="41"/>
        <v>35</v>
      </c>
      <c r="Y80" s="102">
        <v>35</v>
      </c>
      <c r="Z80" s="102"/>
      <c r="AA80" s="102"/>
      <c r="AB80" s="102">
        <f t="shared" si="42"/>
        <v>0</v>
      </c>
      <c r="AC80" s="102">
        <v>0</v>
      </c>
      <c r="AD80" s="102"/>
      <c r="AE80" s="102"/>
      <c r="AF80" s="102">
        <f t="shared" si="43"/>
        <v>0</v>
      </c>
      <c r="AG80" s="102">
        <v>0</v>
      </c>
      <c r="AH80" s="102"/>
      <c r="AI80" s="102"/>
      <c r="AJ80" s="102">
        <f t="shared" si="44"/>
        <v>0</v>
      </c>
      <c r="AK80" s="102">
        <v>0</v>
      </c>
      <c r="AL80" s="102"/>
      <c r="AM80" s="102"/>
      <c r="AN80" s="102">
        <f t="shared" si="45"/>
        <v>0</v>
      </c>
      <c r="AO80" s="102">
        <v>0</v>
      </c>
      <c r="AP80" s="102"/>
      <c r="AQ80" s="102"/>
      <c r="AR80" s="102">
        <f t="shared" si="46"/>
        <v>22.34</v>
      </c>
      <c r="AS80" s="102">
        <v>16.2</v>
      </c>
      <c r="AT80" s="97">
        <v>6.14</v>
      </c>
      <c r="AU80" s="102"/>
      <c r="AV80" s="102">
        <f t="shared" si="47"/>
        <v>3.21</v>
      </c>
      <c r="AW80" s="102">
        <v>5.62</v>
      </c>
      <c r="AX80" s="102">
        <v>-2.41</v>
      </c>
      <c r="AY80" s="102"/>
      <c r="AZ80" s="102">
        <f t="shared" si="48"/>
        <v>0</v>
      </c>
      <c r="BA80" s="102">
        <v>0</v>
      </c>
      <c r="BB80" s="102"/>
      <c r="BC80" s="102"/>
      <c r="BD80" s="108"/>
      <c r="BE80" s="108"/>
      <c r="BF80" s="108"/>
      <c r="BG80" s="108"/>
      <c r="BH80" s="109">
        <v>57.55</v>
      </c>
      <c r="BI80" s="109">
        <v>46.44</v>
      </c>
      <c r="BJ80" s="109">
        <v>11.11</v>
      </c>
      <c r="BK80" s="109"/>
      <c r="BL80">
        <v>134.641411330867</v>
      </c>
      <c r="BM80">
        <f t="shared" si="49"/>
        <v>47.631411330867</v>
      </c>
    </row>
    <row r="81" ht="13.5" spans="1:65">
      <c r="A81" s="84" t="s">
        <v>96</v>
      </c>
      <c r="B81" s="97">
        <f t="shared" si="35"/>
        <v>17.5</v>
      </c>
      <c r="C81" s="99">
        <v>9.5</v>
      </c>
      <c r="D81" s="100">
        <v>8</v>
      </c>
      <c r="E81" s="104"/>
      <c r="F81" s="102">
        <f t="shared" si="36"/>
        <v>0</v>
      </c>
      <c r="G81" s="102">
        <v>0</v>
      </c>
      <c r="H81" s="102">
        <v>0</v>
      </c>
      <c r="I81" s="102">
        <v>0</v>
      </c>
      <c r="J81" s="102">
        <f t="shared" si="37"/>
        <v>0</v>
      </c>
      <c r="K81" s="102"/>
      <c r="L81" s="102"/>
      <c r="M81" s="102"/>
      <c r="N81" s="102">
        <f t="shared" si="38"/>
        <v>10.44</v>
      </c>
      <c r="O81" s="102">
        <f t="shared" si="39"/>
        <v>10.44</v>
      </c>
      <c r="P81" s="102">
        <v>5.22</v>
      </c>
      <c r="Q81" s="102">
        <v>5.22</v>
      </c>
      <c r="R81" s="102">
        <v>0</v>
      </c>
      <c r="S81" s="102">
        <v>0</v>
      </c>
      <c r="T81" s="102">
        <f t="shared" si="40"/>
        <v>0</v>
      </c>
      <c r="U81" s="102">
        <v>0</v>
      </c>
      <c r="V81" s="102">
        <v>0</v>
      </c>
      <c r="W81" s="102">
        <v>0</v>
      </c>
      <c r="X81" s="102">
        <f t="shared" si="41"/>
        <v>13.5</v>
      </c>
      <c r="Y81" s="102">
        <v>13.5</v>
      </c>
      <c r="Z81" s="102"/>
      <c r="AA81" s="102"/>
      <c r="AB81" s="102">
        <f t="shared" si="42"/>
        <v>0</v>
      </c>
      <c r="AC81" s="102">
        <v>0</v>
      </c>
      <c r="AD81" s="102"/>
      <c r="AE81" s="102"/>
      <c r="AF81" s="102">
        <f t="shared" si="43"/>
        <v>0</v>
      </c>
      <c r="AG81" s="102">
        <v>0</v>
      </c>
      <c r="AH81" s="102"/>
      <c r="AI81" s="102"/>
      <c r="AJ81" s="102">
        <f t="shared" si="44"/>
        <v>0</v>
      </c>
      <c r="AK81" s="102">
        <v>0</v>
      </c>
      <c r="AL81" s="102"/>
      <c r="AM81" s="102"/>
      <c r="AN81" s="102">
        <f t="shared" si="45"/>
        <v>0</v>
      </c>
      <c r="AO81" s="102">
        <v>0</v>
      </c>
      <c r="AP81" s="102"/>
      <c r="AQ81" s="102"/>
      <c r="AR81" s="102">
        <f t="shared" si="46"/>
        <v>7.56</v>
      </c>
      <c r="AS81" s="102">
        <v>7.56</v>
      </c>
      <c r="AT81" s="97">
        <v>0</v>
      </c>
      <c r="AU81" s="102"/>
      <c r="AV81" s="102">
        <f t="shared" si="47"/>
        <v>4.34</v>
      </c>
      <c r="AW81" s="102">
        <v>8.14</v>
      </c>
      <c r="AX81" s="102">
        <v>-3.8</v>
      </c>
      <c r="AY81" s="102"/>
      <c r="AZ81" s="102">
        <f t="shared" si="48"/>
        <v>0</v>
      </c>
      <c r="BA81" s="102">
        <v>0</v>
      </c>
      <c r="BB81" s="102"/>
      <c r="BC81" s="102"/>
      <c r="BD81" s="108"/>
      <c r="BE81" s="108"/>
      <c r="BF81" s="108"/>
      <c r="BG81" s="108"/>
      <c r="BH81" s="109">
        <v>37.24</v>
      </c>
      <c r="BI81" s="109">
        <v>30.05</v>
      </c>
      <c r="BJ81" s="109">
        <v>7.19</v>
      </c>
      <c r="BK81" s="109"/>
      <c r="BL81">
        <v>87.1209132140904</v>
      </c>
      <c r="BM81">
        <f t="shared" si="49"/>
        <v>39.0009132140904</v>
      </c>
    </row>
    <row r="82" ht="13.5" spans="1:65">
      <c r="A82" s="84" t="s">
        <v>97</v>
      </c>
      <c r="B82" s="97">
        <f t="shared" si="35"/>
        <v>19.52</v>
      </c>
      <c r="C82" s="99">
        <v>11.52</v>
      </c>
      <c r="D82" s="100">
        <v>8</v>
      </c>
      <c r="E82" s="104"/>
      <c r="F82" s="102">
        <f t="shared" si="36"/>
        <v>0</v>
      </c>
      <c r="G82" s="102">
        <v>0</v>
      </c>
      <c r="H82" s="102">
        <v>0</v>
      </c>
      <c r="I82" s="102">
        <v>0</v>
      </c>
      <c r="J82" s="102">
        <f t="shared" si="37"/>
        <v>0</v>
      </c>
      <c r="K82" s="102"/>
      <c r="L82" s="102"/>
      <c r="M82" s="102"/>
      <c r="N82" s="102">
        <f t="shared" si="38"/>
        <v>17.4</v>
      </c>
      <c r="O82" s="102">
        <f t="shared" si="39"/>
        <v>17.4</v>
      </c>
      <c r="P82" s="102">
        <v>8.7</v>
      </c>
      <c r="Q82" s="102">
        <v>8.7</v>
      </c>
      <c r="R82" s="102">
        <v>0</v>
      </c>
      <c r="S82" s="102">
        <v>0</v>
      </c>
      <c r="T82" s="102">
        <f t="shared" si="40"/>
        <v>0</v>
      </c>
      <c r="U82" s="102">
        <v>0</v>
      </c>
      <c r="V82" s="102">
        <v>0</v>
      </c>
      <c r="W82" s="102">
        <v>0</v>
      </c>
      <c r="X82" s="102">
        <f t="shared" si="41"/>
        <v>15.5</v>
      </c>
      <c r="Y82" s="102">
        <v>15.5</v>
      </c>
      <c r="Z82" s="102"/>
      <c r="AA82" s="102"/>
      <c r="AB82" s="102">
        <f t="shared" si="42"/>
        <v>0</v>
      </c>
      <c r="AC82" s="102">
        <v>0</v>
      </c>
      <c r="AD82" s="102"/>
      <c r="AE82" s="102"/>
      <c r="AF82" s="102">
        <f t="shared" si="43"/>
        <v>0</v>
      </c>
      <c r="AG82" s="102">
        <v>0</v>
      </c>
      <c r="AH82" s="102"/>
      <c r="AI82" s="102"/>
      <c r="AJ82" s="102">
        <f t="shared" si="44"/>
        <v>0</v>
      </c>
      <c r="AK82" s="102">
        <v>0</v>
      </c>
      <c r="AL82" s="102"/>
      <c r="AM82" s="102"/>
      <c r="AN82" s="102">
        <f t="shared" si="45"/>
        <v>0</v>
      </c>
      <c r="AO82" s="102">
        <v>0</v>
      </c>
      <c r="AP82" s="102"/>
      <c r="AQ82" s="102"/>
      <c r="AR82" s="102">
        <f t="shared" si="46"/>
        <v>14.72</v>
      </c>
      <c r="AS82" s="102">
        <v>16.2</v>
      </c>
      <c r="AT82" s="97">
        <v>-1.48</v>
      </c>
      <c r="AU82" s="102"/>
      <c r="AV82" s="102">
        <f t="shared" si="47"/>
        <v>14.53</v>
      </c>
      <c r="AW82" s="102">
        <v>17</v>
      </c>
      <c r="AX82" s="102">
        <v>-2.47</v>
      </c>
      <c r="AY82" s="102"/>
      <c r="AZ82" s="102">
        <f t="shared" si="48"/>
        <v>0</v>
      </c>
      <c r="BA82" s="102">
        <v>0</v>
      </c>
      <c r="BB82" s="102"/>
      <c r="BC82" s="102"/>
      <c r="BD82" s="108"/>
      <c r="BE82" s="108"/>
      <c r="BF82" s="108"/>
      <c r="BG82" s="108"/>
      <c r="BH82" s="109">
        <v>58.47</v>
      </c>
      <c r="BI82" s="109">
        <v>47.19</v>
      </c>
      <c r="BJ82" s="109">
        <v>11.28</v>
      </c>
      <c r="BK82" s="109"/>
      <c r="BL82">
        <v>136.801433972539</v>
      </c>
      <c r="BM82">
        <f t="shared" si="49"/>
        <v>63.831433972539</v>
      </c>
    </row>
    <row r="83" ht="13.5" spans="1:65">
      <c r="A83" s="84" t="s">
        <v>98</v>
      </c>
      <c r="B83" s="97">
        <f t="shared" si="35"/>
        <v>12.5</v>
      </c>
      <c r="C83" s="99">
        <v>4.5</v>
      </c>
      <c r="D83" s="100">
        <v>8</v>
      </c>
      <c r="E83" s="104"/>
      <c r="F83" s="102">
        <f t="shared" si="36"/>
        <v>0</v>
      </c>
      <c r="G83" s="102">
        <v>0</v>
      </c>
      <c r="H83" s="102">
        <v>0</v>
      </c>
      <c r="I83" s="102">
        <v>0</v>
      </c>
      <c r="J83" s="102">
        <f t="shared" si="37"/>
        <v>0</v>
      </c>
      <c r="K83" s="102"/>
      <c r="L83" s="102"/>
      <c r="M83" s="102"/>
      <c r="N83" s="102">
        <f t="shared" si="38"/>
        <v>83.52</v>
      </c>
      <c r="O83" s="102">
        <f t="shared" si="39"/>
        <v>83.52</v>
      </c>
      <c r="P83" s="102">
        <v>41.76</v>
      </c>
      <c r="Q83" s="102">
        <v>41.76</v>
      </c>
      <c r="R83" s="102">
        <v>0</v>
      </c>
      <c r="S83" s="102">
        <v>0</v>
      </c>
      <c r="T83" s="102">
        <f t="shared" si="40"/>
        <v>0</v>
      </c>
      <c r="U83" s="102">
        <v>0</v>
      </c>
      <c r="V83" s="102">
        <v>0</v>
      </c>
      <c r="W83" s="102">
        <v>0</v>
      </c>
      <c r="X83" s="102">
        <f t="shared" si="41"/>
        <v>50</v>
      </c>
      <c r="Y83" s="102">
        <v>50</v>
      </c>
      <c r="Z83" s="102"/>
      <c r="AA83" s="102"/>
      <c r="AB83" s="102">
        <f t="shared" si="42"/>
        <v>0</v>
      </c>
      <c r="AC83" s="102">
        <v>0</v>
      </c>
      <c r="AD83" s="102"/>
      <c r="AE83" s="102"/>
      <c r="AF83" s="102">
        <f t="shared" si="43"/>
        <v>0</v>
      </c>
      <c r="AG83" s="102">
        <v>0</v>
      </c>
      <c r="AH83" s="102"/>
      <c r="AI83" s="102"/>
      <c r="AJ83" s="102">
        <f t="shared" si="44"/>
        <v>0</v>
      </c>
      <c r="AK83" s="102">
        <v>0</v>
      </c>
      <c r="AL83" s="102"/>
      <c r="AM83" s="102"/>
      <c r="AN83" s="102">
        <f t="shared" si="45"/>
        <v>0</v>
      </c>
      <c r="AO83" s="102">
        <v>0</v>
      </c>
      <c r="AP83" s="102"/>
      <c r="AQ83" s="102"/>
      <c r="AR83" s="102">
        <f t="shared" si="46"/>
        <v>66.43</v>
      </c>
      <c r="AS83" s="102">
        <v>54</v>
      </c>
      <c r="AT83" s="97">
        <v>12.43</v>
      </c>
      <c r="AU83" s="102"/>
      <c r="AV83" s="102">
        <f t="shared" si="47"/>
        <v>11.11</v>
      </c>
      <c r="AW83" s="102">
        <v>21.49</v>
      </c>
      <c r="AX83" s="102">
        <v>-10.38</v>
      </c>
      <c r="AY83" s="102"/>
      <c r="AZ83" s="102">
        <f t="shared" si="48"/>
        <v>0</v>
      </c>
      <c r="BA83" s="102">
        <v>0</v>
      </c>
      <c r="BB83" s="102"/>
      <c r="BC83" s="102"/>
      <c r="BD83" s="108"/>
      <c r="BE83" s="108"/>
      <c r="BF83" s="108"/>
      <c r="BG83" s="108"/>
      <c r="BH83" s="109">
        <v>248.67</v>
      </c>
      <c r="BI83" s="109">
        <v>200.68</v>
      </c>
      <c r="BJ83" s="109">
        <v>47.99</v>
      </c>
      <c r="BK83" s="109"/>
      <c r="BL83">
        <v>581.766098156901</v>
      </c>
      <c r="BM83">
        <f t="shared" si="49"/>
        <v>399.966098156901</v>
      </c>
    </row>
    <row r="84" ht="13.5" spans="1:65">
      <c r="A84" s="84" t="s">
        <v>99</v>
      </c>
      <c r="B84" s="97">
        <f t="shared" si="35"/>
        <v>12.5</v>
      </c>
      <c r="C84" s="99">
        <v>4.5</v>
      </c>
      <c r="D84" s="100">
        <v>8</v>
      </c>
      <c r="E84" s="104"/>
      <c r="F84" s="102">
        <f t="shared" si="36"/>
        <v>0</v>
      </c>
      <c r="G84" s="102">
        <v>0</v>
      </c>
      <c r="H84" s="102">
        <v>0</v>
      </c>
      <c r="I84" s="102">
        <v>0</v>
      </c>
      <c r="J84" s="102">
        <f t="shared" si="37"/>
        <v>0</v>
      </c>
      <c r="K84" s="102"/>
      <c r="L84" s="102"/>
      <c r="M84" s="102"/>
      <c r="N84" s="102">
        <f t="shared" si="38"/>
        <v>73.08</v>
      </c>
      <c r="O84" s="102">
        <f t="shared" si="39"/>
        <v>73.08</v>
      </c>
      <c r="P84" s="102">
        <v>36.54</v>
      </c>
      <c r="Q84" s="102">
        <v>36.54</v>
      </c>
      <c r="R84" s="102">
        <v>0</v>
      </c>
      <c r="S84" s="102">
        <v>0</v>
      </c>
      <c r="T84" s="102">
        <f t="shared" si="40"/>
        <v>0</v>
      </c>
      <c r="U84" s="102">
        <v>0</v>
      </c>
      <c r="V84" s="102">
        <v>0</v>
      </c>
      <c r="W84" s="102">
        <v>0</v>
      </c>
      <c r="X84" s="102">
        <f t="shared" si="41"/>
        <v>40</v>
      </c>
      <c r="Y84" s="102">
        <v>40</v>
      </c>
      <c r="Z84" s="102"/>
      <c r="AA84" s="102"/>
      <c r="AB84" s="102">
        <f t="shared" si="42"/>
        <v>0</v>
      </c>
      <c r="AC84" s="102">
        <v>0</v>
      </c>
      <c r="AD84" s="102"/>
      <c r="AE84" s="102"/>
      <c r="AF84" s="102">
        <f t="shared" si="43"/>
        <v>0</v>
      </c>
      <c r="AG84" s="102">
        <v>0</v>
      </c>
      <c r="AH84" s="102"/>
      <c r="AI84" s="102"/>
      <c r="AJ84" s="102">
        <f t="shared" si="44"/>
        <v>0</v>
      </c>
      <c r="AK84" s="102">
        <v>0</v>
      </c>
      <c r="AL84" s="102"/>
      <c r="AM84" s="102"/>
      <c r="AN84" s="102">
        <f t="shared" si="45"/>
        <v>0</v>
      </c>
      <c r="AO84" s="102">
        <v>0</v>
      </c>
      <c r="AP84" s="102"/>
      <c r="AQ84" s="102"/>
      <c r="AR84" s="102">
        <f t="shared" si="46"/>
        <v>43.25</v>
      </c>
      <c r="AS84" s="102">
        <v>38.88</v>
      </c>
      <c r="AT84" s="97">
        <v>4.37</v>
      </c>
      <c r="AU84" s="102"/>
      <c r="AV84" s="102">
        <f t="shared" si="47"/>
        <v>16.38</v>
      </c>
      <c r="AW84" s="102">
        <v>24.38</v>
      </c>
      <c r="AX84" s="102">
        <v>-8</v>
      </c>
      <c r="AY84" s="102"/>
      <c r="AZ84" s="102">
        <f t="shared" si="48"/>
        <v>0</v>
      </c>
      <c r="BA84" s="102">
        <v>0</v>
      </c>
      <c r="BB84" s="102"/>
      <c r="BC84" s="102"/>
      <c r="BD84" s="108"/>
      <c r="BE84" s="108"/>
      <c r="BF84" s="108"/>
      <c r="BG84" s="108"/>
      <c r="BH84" s="109">
        <v>221.59</v>
      </c>
      <c r="BI84" s="109">
        <v>178.82</v>
      </c>
      <c r="BJ84" s="109">
        <v>42.77</v>
      </c>
      <c r="BK84" s="109"/>
      <c r="BL84">
        <v>518.405434001199</v>
      </c>
      <c r="BM84">
        <f t="shared" si="49"/>
        <v>369.735434001199</v>
      </c>
    </row>
    <row r="85" ht="13.5" spans="1:65">
      <c r="A85" s="84" t="s">
        <v>100</v>
      </c>
      <c r="B85" s="97">
        <f t="shared" si="35"/>
        <v>12.5</v>
      </c>
      <c r="C85" s="99">
        <v>4.5</v>
      </c>
      <c r="D85" s="100">
        <v>8</v>
      </c>
      <c r="E85" s="104"/>
      <c r="F85" s="102">
        <f t="shared" si="36"/>
        <v>14</v>
      </c>
      <c r="G85" s="102">
        <v>14</v>
      </c>
      <c r="H85" s="102">
        <v>0</v>
      </c>
      <c r="I85" s="102">
        <v>0</v>
      </c>
      <c r="J85" s="102">
        <f t="shared" si="37"/>
        <v>0</v>
      </c>
      <c r="K85" s="102"/>
      <c r="L85" s="102"/>
      <c r="M85" s="102"/>
      <c r="N85" s="102">
        <f t="shared" si="38"/>
        <v>69.6</v>
      </c>
      <c r="O85" s="102">
        <f t="shared" si="39"/>
        <v>69.6</v>
      </c>
      <c r="P85" s="102">
        <v>34.8</v>
      </c>
      <c r="Q85" s="102">
        <v>34.8</v>
      </c>
      <c r="R85" s="102">
        <v>0</v>
      </c>
      <c r="S85" s="102">
        <v>0</v>
      </c>
      <c r="T85" s="102">
        <f t="shared" si="40"/>
        <v>0</v>
      </c>
      <c r="U85" s="102">
        <v>0</v>
      </c>
      <c r="V85" s="102">
        <v>0</v>
      </c>
      <c r="W85" s="102">
        <v>0</v>
      </c>
      <c r="X85" s="102">
        <f t="shared" si="41"/>
        <v>20</v>
      </c>
      <c r="Y85" s="102">
        <v>20</v>
      </c>
      <c r="Z85" s="102"/>
      <c r="AA85" s="102"/>
      <c r="AB85" s="102">
        <f t="shared" si="42"/>
        <v>0</v>
      </c>
      <c r="AC85" s="102">
        <v>0</v>
      </c>
      <c r="AD85" s="102"/>
      <c r="AE85" s="102"/>
      <c r="AF85" s="102">
        <f t="shared" si="43"/>
        <v>0</v>
      </c>
      <c r="AG85" s="102">
        <v>0</v>
      </c>
      <c r="AH85" s="102"/>
      <c r="AI85" s="102"/>
      <c r="AJ85" s="102">
        <f t="shared" si="44"/>
        <v>0</v>
      </c>
      <c r="AK85" s="102">
        <v>0</v>
      </c>
      <c r="AL85" s="102"/>
      <c r="AM85" s="102"/>
      <c r="AN85" s="102">
        <f t="shared" si="45"/>
        <v>0</v>
      </c>
      <c r="AO85" s="102">
        <v>0</v>
      </c>
      <c r="AP85" s="102"/>
      <c r="AQ85" s="102"/>
      <c r="AR85" s="102">
        <f t="shared" si="46"/>
        <v>36.23</v>
      </c>
      <c r="AS85" s="102">
        <v>32.4</v>
      </c>
      <c r="AT85" s="97">
        <v>3.83</v>
      </c>
      <c r="AU85" s="102"/>
      <c r="AV85" s="102">
        <f t="shared" si="47"/>
        <v>10.83</v>
      </c>
      <c r="AW85" s="102">
        <v>16.68</v>
      </c>
      <c r="AX85" s="102">
        <v>-5.85</v>
      </c>
      <c r="AY85" s="102"/>
      <c r="AZ85" s="102">
        <f t="shared" si="48"/>
        <v>0</v>
      </c>
      <c r="BA85" s="102">
        <v>0</v>
      </c>
      <c r="BB85" s="102"/>
      <c r="BC85" s="102"/>
      <c r="BD85" s="108"/>
      <c r="BE85" s="108"/>
      <c r="BF85" s="108"/>
      <c r="BG85" s="108"/>
      <c r="BH85" s="109">
        <v>189.58</v>
      </c>
      <c r="BI85" s="109">
        <v>152.99</v>
      </c>
      <c r="BJ85" s="109">
        <v>36.59</v>
      </c>
      <c r="BK85" s="109"/>
      <c r="BL85">
        <v>443.524649089915</v>
      </c>
      <c r="BM85">
        <f t="shared" si="49"/>
        <v>315.164649089915</v>
      </c>
    </row>
    <row r="86" ht="13.5" spans="1:65">
      <c r="A86" s="84" t="s">
        <v>101</v>
      </c>
      <c r="B86" s="97">
        <f t="shared" si="35"/>
        <v>13</v>
      </c>
      <c r="C86" s="99">
        <v>5</v>
      </c>
      <c r="D86" s="100">
        <v>8</v>
      </c>
      <c r="E86" s="104"/>
      <c r="F86" s="102">
        <f t="shared" si="36"/>
        <v>0</v>
      </c>
      <c r="G86" s="102">
        <v>0</v>
      </c>
      <c r="H86" s="102">
        <v>0</v>
      </c>
      <c r="I86" s="102">
        <v>0</v>
      </c>
      <c r="J86" s="102">
        <f t="shared" si="37"/>
        <v>0</v>
      </c>
      <c r="K86" s="102"/>
      <c r="L86" s="102"/>
      <c r="M86" s="102"/>
      <c r="N86" s="102">
        <f t="shared" si="38"/>
        <v>41.76</v>
      </c>
      <c r="O86" s="102">
        <f t="shared" si="39"/>
        <v>41.76</v>
      </c>
      <c r="P86" s="102">
        <v>20.88</v>
      </c>
      <c r="Q86" s="102">
        <v>20.88</v>
      </c>
      <c r="R86" s="102">
        <v>0</v>
      </c>
      <c r="S86" s="102">
        <v>0</v>
      </c>
      <c r="T86" s="102">
        <f t="shared" si="40"/>
        <v>0</v>
      </c>
      <c r="U86" s="102">
        <v>0</v>
      </c>
      <c r="V86" s="102">
        <v>0</v>
      </c>
      <c r="W86" s="102">
        <v>0</v>
      </c>
      <c r="X86" s="102">
        <f t="shared" si="41"/>
        <v>30</v>
      </c>
      <c r="Y86" s="102">
        <v>30</v>
      </c>
      <c r="Z86" s="102"/>
      <c r="AA86" s="102"/>
      <c r="AB86" s="102">
        <f t="shared" si="42"/>
        <v>0</v>
      </c>
      <c r="AC86" s="102">
        <v>0</v>
      </c>
      <c r="AD86" s="102"/>
      <c r="AE86" s="102"/>
      <c r="AF86" s="102">
        <f t="shared" si="43"/>
        <v>0</v>
      </c>
      <c r="AG86" s="102">
        <v>0</v>
      </c>
      <c r="AH86" s="102"/>
      <c r="AI86" s="102"/>
      <c r="AJ86" s="102">
        <f t="shared" si="44"/>
        <v>0</v>
      </c>
      <c r="AK86" s="102">
        <v>0</v>
      </c>
      <c r="AL86" s="102"/>
      <c r="AM86" s="102"/>
      <c r="AN86" s="102">
        <f t="shared" si="45"/>
        <v>0</v>
      </c>
      <c r="AO86" s="102">
        <v>0</v>
      </c>
      <c r="AP86" s="102"/>
      <c r="AQ86" s="102"/>
      <c r="AR86" s="102">
        <f t="shared" si="46"/>
        <v>43.13</v>
      </c>
      <c r="AS86" s="102">
        <v>39.96</v>
      </c>
      <c r="AT86" s="97">
        <v>3.17</v>
      </c>
      <c r="AU86" s="102"/>
      <c r="AV86" s="102">
        <f t="shared" si="47"/>
        <v>0</v>
      </c>
      <c r="AW86" s="102">
        <v>0</v>
      </c>
      <c r="AX86" s="102">
        <v>0</v>
      </c>
      <c r="AY86" s="102"/>
      <c r="AZ86" s="102">
        <f t="shared" si="48"/>
        <v>0</v>
      </c>
      <c r="BA86" s="102">
        <v>0</v>
      </c>
      <c r="BB86" s="102"/>
      <c r="BC86" s="102"/>
      <c r="BD86" s="108"/>
      <c r="BE86" s="108"/>
      <c r="BF86" s="108"/>
      <c r="BG86" s="108"/>
      <c r="BH86" s="109">
        <v>127.41</v>
      </c>
      <c r="BI86" s="109">
        <v>102.82</v>
      </c>
      <c r="BJ86" s="109">
        <v>24.59</v>
      </c>
      <c r="BK86" s="109"/>
      <c r="BL86">
        <v>298.083124550689</v>
      </c>
      <c r="BM86">
        <f t="shared" si="49"/>
        <v>191.073124550689</v>
      </c>
    </row>
    <row r="87" ht="13.5" spans="1:65">
      <c r="A87" s="84" t="s">
        <v>102</v>
      </c>
      <c r="B87" s="97">
        <f t="shared" si="35"/>
        <v>15.5</v>
      </c>
      <c r="C87" s="99">
        <v>7.5</v>
      </c>
      <c r="D87" s="100">
        <v>8</v>
      </c>
      <c r="E87" s="104"/>
      <c r="F87" s="102">
        <f t="shared" si="36"/>
        <v>0</v>
      </c>
      <c r="G87" s="102">
        <v>0</v>
      </c>
      <c r="H87" s="102">
        <v>0</v>
      </c>
      <c r="I87" s="102">
        <v>0</v>
      </c>
      <c r="J87" s="102">
        <f t="shared" si="37"/>
        <v>0</v>
      </c>
      <c r="K87" s="102"/>
      <c r="L87" s="102"/>
      <c r="M87" s="102"/>
      <c r="N87" s="102">
        <f t="shared" si="38"/>
        <v>48.72</v>
      </c>
      <c r="O87" s="102">
        <f t="shared" si="39"/>
        <v>48.72</v>
      </c>
      <c r="P87" s="102">
        <v>24.36</v>
      </c>
      <c r="Q87" s="102">
        <v>24.36</v>
      </c>
      <c r="R87" s="102">
        <v>0</v>
      </c>
      <c r="S87" s="102">
        <v>0</v>
      </c>
      <c r="T87" s="102">
        <f t="shared" si="40"/>
        <v>0</v>
      </c>
      <c r="U87" s="102">
        <v>0</v>
      </c>
      <c r="V87" s="102">
        <v>0</v>
      </c>
      <c r="W87" s="102">
        <v>0</v>
      </c>
      <c r="X87" s="102">
        <f t="shared" si="41"/>
        <v>22.5</v>
      </c>
      <c r="Y87" s="102">
        <v>22.5</v>
      </c>
      <c r="Z87" s="102"/>
      <c r="AA87" s="102"/>
      <c r="AB87" s="102">
        <f t="shared" si="42"/>
        <v>0</v>
      </c>
      <c r="AC87" s="102">
        <v>0</v>
      </c>
      <c r="AD87" s="102"/>
      <c r="AE87" s="102"/>
      <c r="AF87" s="102">
        <f t="shared" si="43"/>
        <v>0</v>
      </c>
      <c r="AG87" s="102">
        <v>0</v>
      </c>
      <c r="AH87" s="102"/>
      <c r="AI87" s="102"/>
      <c r="AJ87" s="102">
        <f t="shared" si="44"/>
        <v>0</v>
      </c>
      <c r="AK87" s="102">
        <v>0</v>
      </c>
      <c r="AL87" s="102"/>
      <c r="AM87" s="102"/>
      <c r="AN87" s="102">
        <f t="shared" si="45"/>
        <v>0</v>
      </c>
      <c r="AO87" s="102">
        <v>0</v>
      </c>
      <c r="AP87" s="102"/>
      <c r="AQ87" s="102"/>
      <c r="AR87" s="102">
        <f t="shared" si="46"/>
        <v>38.99</v>
      </c>
      <c r="AS87" s="102">
        <v>38.88</v>
      </c>
      <c r="AT87" s="97">
        <v>0.11</v>
      </c>
      <c r="AU87" s="102"/>
      <c r="AV87" s="102">
        <f t="shared" si="47"/>
        <v>6.83</v>
      </c>
      <c r="AW87" s="102">
        <v>11.2</v>
      </c>
      <c r="AX87" s="102">
        <v>-4.37</v>
      </c>
      <c r="AY87" s="102"/>
      <c r="AZ87" s="102">
        <f t="shared" si="48"/>
        <v>0</v>
      </c>
      <c r="BA87" s="102">
        <v>0</v>
      </c>
      <c r="BB87" s="102"/>
      <c r="BC87" s="102"/>
      <c r="BD87" s="108"/>
      <c r="BE87" s="108"/>
      <c r="BF87" s="108"/>
      <c r="BG87" s="108"/>
      <c r="BH87" s="109">
        <v>140.34</v>
      </c>
      <c r="BI87" s="109">
        <v>113.26</v>
      </c>
      <c r="BJ87" s="109">
        <v>27.08</v>
      </c>
      <c r="BK87" s="109"/>
      <c r="BL87">
        <v>328.323441534093</v>
      </c>
      <c r="BM87">
        <f t="shared" si="49"/>
        <v>220.143441534093</v>
      </c>
    </row>
    <row r="88" ht="13.5" spans="1:65">
      <c r="A88" s="84" t="s">
        <v>103</v>
      </c>
      <c r="B88" s="97">
        <f t="shared" si="35"/>
        <v>12.5</v>
      </c>
      <c r="C88" s="99">
        <v>4.5</v>
      </c>
      <c r="D88" s="100">
        <v>8</v>
      </c>
      <c r="E88" s="104"/>
      <c r="F88" s="102">
        <f t="shared" si="36"/>
        <v>0</v>
      </c>
      <c r="G88" s="102">
        <v>0</v>
      </c>
      <c r="H88" s="102">
        <v>0</v>
      </c>
      <c r="I88" s="102">
        <v>0</v>
      </c>
      <c r="J88" s="102">
        <f t="shared" si="37"/>
        <v>0</v>
      </c>
      <c r="K88" s="102"/>
      <c r="L88" s="102"/>
      <c r="M88" s="102"/>
      <c r="N88" s="102">
        <f t="shared" si="38"/>
        <v>62.64</v>
      </c>
      <c r="O88" s="102">
        <f t="shared" si="39"/>
        <v>62.64</v>
      </c>
      <c r="P88" s="102">
        <v>31.32</v>
      </c>
      <c r="Q88" s="102">
        <v>31.32</v>
      </c>
      <c r="R88" s="102">
        <v>0</v>
      </c>
      <c r="S88" s="102">
        <v>0</v>
      </c>
      <c r="T88" s="102">
        <f t="shared" si="40"/>
        <v>0</v>
      </c>
      <c r="U88" s="102">
        <v>0</v>
      </c>
      <c r="V88" s="102">
        <v>0</v>
      </c>
      <c r="W88" s="102">
        <v>0</v>
      </c>
      <c r="X88" s="102">
        <f t="shared" si="41"/>
        <v>26</v>
      </c>
      <c r="Y88" s="102">
        <v>26</v>
      </c>
      <c r="Z88" s="102"/>
      <c r="AA88" s="102"/>
      <c r="AB88" s="102">
        <f t="shared" si="42"/>
        <v>0</v>
      </c>
      <c r="AC88" s="102">
        <v>0</v>
      </c>
      <c r="AD88" s="102"/>
      <c r="AE88" s="102"/>
      <c r="AF88" s="102">
        <f t="shared" si="43"/>
        <v>0</v>
      </c>
      <c r="AG88" s="102">
        <v>0</v>
      </c>
      <c r="AH88" s="102"/>
      <c r="AI88" s="102"/>
      <c r="AJ88" s="102">
        <f t="shared" si="44"/>
        <v>0</v>
      </c>
      <c r="AK88" s="102">
        <v>0</v>
      </c>
      <c r="AL88" s="102"/>
      <c r="AM88" s="102"/>
      <c r="AN88" s="102">
        <f t="shared" si="45"/>
        <v>0</v>
      </c>
      <c r="AO88" s="102">
        <v>0</v>
      </c>
      <c r="AP88" s="102"/>
      <c r="AQ88" s="102"/>
      <c r="AR88" s="102">
        <f t="shared" si="46"/>
        <v>35.18</v>
      </c>
      <c r="AS88" s="102">
        <v>34.13</v>
      </c>
      <c r="AT88" s="97">
        <v>1.05</v>
      </c>
      <c r="AU88" s="102"/>
      <c r="AV88" s="102">
        <f t="shared" si="47"/>
        <v>11.34</v>
      </c>
      <c r="AW88" s="102">
        <v>16.31</v>
      </c>
      <c r="AX88" s="102">
        <v>-4.97</v>
      </c>
      <c r="AY88" s="102"/>
      <c r="AZ88" s="102">
        <f t="shared" si="48"/>
        <v>0</v>
      </c>
      <c r="BA88" s="102">
        <v>0</v>
      </c>
      <c r="BB88" s="102"/>
      <c r="BC88" s="102"/>
      <c r="BD88" s="108"/>
      <c r="BE88" s="108"/>
      <c r="BF88" s="108"/>
      <c r="BG88" s="108"/>
      <c r="BH88" s="109">
        <v>189.27</v>
      </c>
      <c r="BI88" s="109">
        <v>152.75</v>
      </c>
      <c r="BJ88" s="109">
        <v>36.52</v>
      </c>
      <c r="BK88" s="109"/>
      <c r="BL88">
        <v>442.804641542691</v>
      </c>
      <c r="BM88">
        <f t="shared" si="49"/>
        <v>326.464641542691</v>
      </c>
    </row>
    <row r="89" ht="13.5" spans="1:65">
      <c r="A89" s="84" t="s">
        <v>104</v>
      </c>
      <c r="B89" s="97">
        <f t="shared" si="35"/>
        <v>5.57</v>
      </c>
      <c r="C89" s="99">
        <v>5.57</v>
      </c>
      <c r="D89" s="100">
        <v>0</v>
      </c>
      <c r="E89" s="104"/>
      <c r="F89" s="102">
        <f t="shared" si="36"/>
        <v>14</v>
      </c>
      <c r="G89" s="102">
        <v>14</v>
      </c>
      <c r="H89" s="102">
        <v>0</v>
      </c>
      <c r="I89" s="102">
        <v>0</v>
      </c>
      <c r="J89" s="102">
        <f t="shared" si="37"/>
        <v>0</v>
      </c>
      <c r="K89" s="102"/>
      <c r="L89" s="102"/>
      <c r="M89" s="102"/>
      <c r="N89" s="102">
        <f t="shared" si="38"/>
        <v>45.24</v>
      </c>
      <c r="O89" s="102">
        <f t="shared" si="39"/>
        <v>45.24</v>
      </c>
      <c r="P89" s="102">
        <v>22.62</v>
      </c>
      <c r="Q89" s="102">
        <v>22.62</v>
      </c>
      <c r="R89" s="102">
        <v>0</v>
      </c>
      <c r="S89" s="102">
        <v>0</v>
      </c>
      <c r="T89" s="102">
        <f t="shared" si="40"/>
        <v>0</v>
      </c>
      <c r="U89" s="102">
        <v>0</v>
      </c>
      <c r="V89" s="102">
        <v>0</v>
      </c>
      <c r="W89" s="102">
        <v>0</v>
      </c>
      <c r="X89" s="102">
        <f t="shared" si="41"/>
        <v>15</v>
      </c>
      <c r="Y89" s="102">
        <v>15</v>
      </c>
      <c r="Z89" s="102"/>
      <c r="AA89" s="102"/>
      <c r="AB89" s="102">
        <f t="shared" si="42"/>
        <v>0</v>
      </c>
      <c r="AC89" s="102">
        <v>0</v>
      </c>
      <c r="AD89" s="102"/>
      <c r="AE89" s="102"/>
      <c r="AF89" s="102">
        <f t="shared" si="43"/>
        <v>0</v>
      </c>
      <c r="AG89" s="102">
        <v>0</v>
      </c>
      <c r="AH89" s="102"/>
      <c r="AI89" s="102"/>
      <c r="AJ89" s="102">
        <f t="shared" si="44"/>
        <v>0</v>
      </c>
      <c r="AK89" s="102">
        <v>0</v>
      </c>
      <c r="AL89" s="102"/>
      <c r="AM89" s="102"/>
      <c r="AN89" s="102">
        <f t="shared" si="45"/>
        <v>0</v>
      </c>
      <c r="AO89" s="102">
        <v>0</v>
      </c>
      <c r="AP89" s="102"/>
      <c r="AQ89" s="102"/>
      <c r="AR89" s="102">
        <f t="shared" si="46"/>
        <v>48.75</v>
      </c>
      <c r="AS89" s="102">
        <v>40.61</v>
      </c>
      <c r="AT89" s="97">
        <v>8.14</v>
      </c>
      <c r="AU89" s="102"/>
      <c r="AV89" s="102">
        <f t="shared" si="47"/>
        <v>0</v>
      </c>
      <c r="AW89" s="102">
        <v>0</v>
      </c>
      <c r="AX89" s="102">
        <v>0</v>
      </c>
      <c r="AY89" s="102"/>
      <c r="AZ89" s="102">
        <f t="shared" si="48"/>
        <v>0</v>
      </c>
      <c r="BA89" s="102">
        <v>0</v>
      </c>
      <c r="BB89" s="102"/>
      <c r="BC89" s="102"/>
      <c r="BD89" s="108"/>
      <c r="BE89" s="108"/>
      <c r="BF89" s="108"/>
      <c r="BG89" s="108"/>
      <c r="BH89" s="109">
        <v>132.03</v>
      </c>
      <c r="BI89" s="109">
        <v>106.55</v>
      </c>
      <c r="BJ89" s="109">
        <v>25.48</v>
      </c>
      <c r="BK89" s="109"/>
      <c r="BL89">
        <v>308.883237759048</v>
      </c>
      <c r="BM89">
        <f t="shared" si="49"/>
        <v>202.943237759048</v>
      </c>
    </row>
    <row r="90" ht="13.5" spans="1:65">
      <c r="A90" s="84" t="s">
        <v>105</v>
      </c>
      <c r="B90" s="97">
        <f t="shared" si="35"/>
        <v>6.7</v>
      </c>
      <c r="C90" s="99">
        <v>6.7</v>
      </c>
      <c r="D90" s="100">
        <v>0</v>
      </c>
      <c r="E90" s="104"/>
      <c r="F90" s="102">
        <f t="shared" si="36"/>
        <v>0</v>
      </c>
      <c r="G90" s="102">
        <v>0</v>
      </c>
      <c r="H90" s="102">
        <v>0</v>
      </c>
      <c r="I90" s="102">
        <v>0</v>
      </c>
      <c r="J90" s="102">
        <f t="shared" si="37"/>
        <v>0</v>
      </c>
      <c r="K90" s="102"/>
      <c r="L90" s="102"/>
      <c r="M90" s="102"/>
      <c r="N90" s="102">
        <f t="shared" si="38"/>
        <v>34.8</v>
      </c>
      <c r="O90" s="102">
        <f t="shared" si="39"/>
        <v>34.8</v>
      </c>
      <c r="P90" s="102">
        <v>17.4</v>
      </c>
      <c r="Q90" s="102">
        <v>17.4</v>
      </c>
      <c r="R90" s="102">
        <v>0</v>
      </c>
      <c r="S90" s="102">
        <v>0</v>
      </c>
      <c r="T90" s="102">
        <f t="shared" si="40"/>
        <v>0</v>
      </c>
      <c r="U90" s="102">
        <v>0</v>
      </c>
      <c r="V90" s="102">
        <v>0</v>
      </c>
      <c r="W90" s="102">
        <v>0</v>
      </c>
      <c r="X90" s="102">
        <f t="shared" si="41"/>
        <v>19.25</v>
      </c>
      <c r="Y90" s="102">
        <v>19.25</v>
      </c>
      <c r="Z90" s="102"/>
      <c r="AA90" s="102"/>
      <c r="AB90" s="102">
        <f t="shared" si="42"/>
        <v>0</v>
      </c>
      <c r="AC90" s="102">
        <v>0</v>
      </c>
      <c r="AD90" s="102"/>
      <c r="AE90" s="102"/>
      <c r="AF90" s="102">
        <f t="shared" si="43"/>
        <v>0</v>
      </c>
      <c r="AG90" s="102">
        <v>0</v>
      </c>
      <c r="AH90" s="102"/>
      <c r="AI90" s="102"/>
      <c r="AJ90" s="102">
        <f t="shared" si="44"/>
        <v>0</v>
      </c>
      <c r="AK90" s="102">
        <v>0</v>
      </c>
      <c r="AL90" s="102"/>
      <c r="AM90" s="102"/>
      <c r="AN90" s="102">
        <f t="shared" si="45"/>
        <v>0</v>
      </c>
      <c r="AO90" s="102">
        <v>0</v>
      </c>
      <c r="AP90" s="102"/>
      <c r="AQ90" s="102"/>
      <c r="AR90" s="102">
        <f t="shared" si="46"/>
        <v>25.58</v>
      </c>
      <c r="AS90" s="102">
        <v>23.11</v>
      </c>
      <c r="AT90" s="97">
        <v>2.47</v>
      </c>
      <c r="AU90" s="102"/>
      <c r="AV90" s="102">
        <f t="shared" si="47"/>
        <v>0</v>
      </c>
      <c r="AW90" s="102">
        <v>0</v>
      </c>
      <c r="AX90" s="102">
        <v>0</v>
      </c>
      <c r="AY90" s="102"/>
      <c r="AZ90" s="102">
        <f t="shared" si="48"/>
        <v>0</v>
      </c>
      <c r="BA90" s="102">
        <v>0</v>
      </c>
      <c r="BB90" s="102"/>
      <c r="BC90" s="102"/>
      <c r="BD90" s="108"/>
      <c r="BE90" s="108"/>
      <c r="BF90" s="108"/>
      <c r="BG90" s="108"/>
      <c r="BH90" s="109">
        <v>101.87</v>
      </c>
      <c r="BI90" s="109">
        <v>82.21</v>
      </c>
      <c r="BJ90" s="109">
        <v>19.66</v>
      </c>
      <c r="BK90" s="109"/>
      <c r="BL90">
        <v>238.322498131107</v>
      </c>
      <c r="BM90">
        <f t="shared" si="49"/>
        <v>169.392498131107</v>
      </c>
    </row>
    <row r="91" ht="13.5" spans="1:65">
      <c r="A91" s="84" t="s">
        <v>106</v>
      </c>
      <c r="B91" s="97">
        <f t="shared" si="35"/>
        <v>6</v>
      </c>
      <c r="C91" s="99">
        <v>6</v>
      </c>
      <c r="D91" s="100">
        <v>0</v>
      </c>
      <c r="E91" s="104"/>
      <c r="F91" s="102">
        <f t="shared" si="36"/>
        <v>0</v>
      </c>
      <c r="G91" s="102">
        <v>0</v>
      </c>
      <c r="H91" s="102">
        <v>0</v>
      </c>
      <c r="I91" s="102">
        <v>0</v>
      </c>
      <c r="J91" s="102">
        <f t="shared" si="37"/>
        <v>0</v>
      </c>
      <c r="K91" s="102"/>
      <c r="L91" s="102"/>
      <c r="M91" s="102"/>
      <c r="N91" s="102">
        <f t="shared" si="38"/>
        <v>38.28</v>
      </c>
      <c r="O91" s="102">
        <f t="shared" si="39"/>
        <v>38.28</v>
      </c>
      <c r="P91" s="102">
        <v>19.14</v>
      </c>
      <c r="Q91" s="102">
        <v>19.14</v>
      </c>
      <c r="R91" s="102">
        <v>0</v>
      </c>
      <c r="S91" s="102">
        <v>0</v>
      </c>
      <c r="T91" s="102">
        <f t="shared" si="40"/>
        <v>0</v>
      </c>
      <c r="U91" s="102">
        <v>0</v>
      </c>
      <c r="V91" s="102">
        <v>0</v>
      </c>
      <c r="W91" s="102">
        <v>0</v>
      </c>
      <c r="X91" s="102">
        <f t="shared" si="41"/>
        <v>39</v>
      </c>
      <c r="Y91" s="102">
        <v>39</v>
      </c>
      <c r="Z91" s="102"/>
      <c r="AA91" s="102"/>
      <c r="AB91" s="102">
        <f t="shared" si="42"/>
        <v>0</v>
      </c>
      <c r="AC91" s="102">
        <v>0</v>
      </c>
      <c r="AD91" s="102"/>
      <c r="AE91" s="102"/>
      <c r="AF91" s="102">
        <f t="shared" si="43"/>
        <v>0</v>
      </c>
      <c r="AG91" s="102">
        <v>0</v>
      </c>
      <c r="AH91" s="102"/>
      <c r="AI91" s="102"/>
      <c r="AJ91" s="102">
        <f t="shared" si="44"/>
        <v>0</v>
      </c>
      <c r="AK91" s="102">
        <v>0</v>
      </c>
      <c r="AL91" s="102"/>
      <c r="AM91" s="102"/>
      <c r="AN91" s="102">
        <f t="shared" si="45"/>
        <v>0</v>
      </c>
      <c r="AO91" s="102">
        <v>0</v>
      </c>
      <c r="AP91" s="102"/>
      <c r="AQ91" s="102"/>
      <c r="AR91" s="102">
        <f t="shared" si="46"/>
        <v>32.48</v>
      </c>
      <c r="AS91" s="102">
        <v>32.4</v>
      </c>
      <c r="AT91" s="97">
        <v>0.08</v>
      </c>
      <c r="AU91" s="102"/>
      <c r="AV91" s="102">
        <f t="shared" si="47"/>
        <v>7.63</v>
      </c>
      <c r="AW91" s="102">
        <v>12.05</v>
      </c>
      <c r="AX91" s="102">
        <v>-4.42</v>
      </c>
      <c r="AY91" s="102"/>
      <c r="AZ91" s="102">
        <f t="shared" si="48"/>
        <v>0</v>
      </c>
      <c r="BA91" s="102">
        <v>0</v>
      </c>
      <c r="BB91" s="102"/>
      <c r="BC91" s="102"/>
      <c r="BD91" s="108"/>
      <c r="BE91" s="108"/>
      <c r="BF91" s="108"/>
      <c r="BG91" s="108"/>
      <c r="BH91" s="109">
        <v>116.64</v>
      </c>
      <c r="BI91" s="109">
        <v>94.13</v>
      </c>
      <c r="BJ91" s="109">
        <v>22.51</v>
      </c>
      <c r="BK91" s="109"/>
      <c r="BL91">
        <v>272.882860397853</v>
      </c>
      <c r="BM91">
        <f t="shared" si="49"/>
        <v>168.632860397853</v>
      </c>
    </row>
    <row r="92" ht="13.5" spans="1:65">
      <c r="A92" s="84" t="s">
        <v>107</v>
      </c>
      <c r="B92" s="97">
        <f t="shared" si="35"/>
        <v>88.57</v>
      </c>
      <c r="C92" s="99">
        <v>88.57</v>
      </c>
      <c r="D92" s="100">
        <v>0</v>
      </c>
      <c r="E92" s="104"/>
      <c r="F92" s="102">
        <f t="shared" si="36"/>
        <v>0</v>
      </c>
      <c r="G92" s="102">
        <v>0</v>
      </c>
      <c r="H92" s="102">
        <v>0</v>
      </c>
      <c r="I92" s="102">
        <v>0</v>
      </c>
      <c r="J92" s="102">
        <f t="shared" si="37"/>
        <v>0</v>
      </c>
      <c r="K92" s="102"/>
      <c r="L92" s="102"/>
      <c r="M92" s="102"/>
      <c r="N92" s="102">
        <f t="shared" si="38"/>
        <v>38.28</v>
      </c>
      <c r="O92" s="102">
        <f t="shared" si="39"/>
        <v>38.28</v>
      </c>
      <c r="P92" s="102">
        <v>19.14</v>
      </c>
      <c r="Q92" s="102">
        <v>19.14</v>
      </c>
      <c r="R92" s="102">
        <v>0</v>
      </c>
      <c r="S92" s="102">
        <v>0</v>
      </c>
      <c r="T92" s="102">
        <f t="shared" si="40"/>
        <v>0</v>
      </c>
      <c r="U92" s="102">
        <v>0</v>
      </c>
      <c r="V92" s="102">
        <v>0</v>
      </c>
      <c r="W92" s="102">
        <v>0</v>
      </c>
      <c r="X92" s="102">
        <f t="shared" si="41"/>
        <v>28.5</v>
      </c>
      <c r="Y92" s="102">
        <v>28.5</v>
      </c>
      <c r="Z92" s="102"/>
      <c r="AA92" s="102"/>
      <c r="AB92" s="102">
        <f t="shared" si="42"/>
        <v>0</v>
      </c>
      <c r="AC92" s="102">
        <v>0</v>
      </c>
      <c r="AD92" s="102"/>
      <c r="AE92" s="102"/>
      <c r="AF92" s="102">
        <f t="shared" si="43"/>
        <v>0</v>
      </c>
      <c r="AG92" s="102">
        <v>0</v>
      </c>
      <c r="AH92" s="102"/>
      <c r="AI92" s="102"/>
      <c r="AJ92" s="102">
        <f t="shared" si="44"/>
        <v>0</v>
      </c>
      <c r="AK92" s="102">
        <v>0</v>
      </c>
      <c r="AL92" s="102"/>
      <c r="AM92" s="102"/>
      <c r="AN92" s="102">
        <f t="shared" si="45"/>
        <v>0</v>
      </c>
      <c r="AO92" s="102">
        <v>0</v>
      </c>
      <c r="AP92" s="102"/>
      <c r="AQ92" s="102"/>
      <c r="AR92" s="102">
        <f t="shared" si="46"/>
        <v>28.97</v>
      </c>
      <c r="AS92" s="102">
        <v>28.51</v>
      </c>
      <c r="AT92" s="97">
        <v>0.46</v>
      </c>
      <c r="AU92" s="102"/>
      <c r="AV92" s="102">
        <f t="shared" si="47"/>
        <v>14.69</v>
      </c>
      <c r="AW92" s="102">
        <v>16.95</v>
      </c>
      <c r="AX92" s="102">
        <v>-2.26</v>
      </c>
      <c r="AY92" s="102"/>
      <c r="AZ92" s="102">
        <f t="shared" si="48"/>
        <v>0</v>
      </c>
      <c r="BA92" s="102">
        <v>0</v>
      </c>
      <c r="BB92" s="102"/>
      <c r="BC92" s="102"/>
      <c r="BD92" s="108"/>
      <c r="BE92" s="108"/>
      <c r="BF92" s="108"/>
      <c r="BG92" s="108"/>
      <c r="BH92" s="109">
        <v>116.95</v>
      </c>
      <c r="BI92" s="109">
        <v>94.38</v>
      </c>
      <c r="BJ92" s="109">
        <v>22.57</v>
      </c>
      <c r="BK92" s="109"/>
      <c r="BL92">
        <v>273.602867945077</v>
      </c>
      <c r="BM92">
        <f t="shared" si="49"/>
        <v>93.732867945077</v>
      </c>
    </row>
    <row r="93" ht="13.5" spans="1:65">
      <c r="A93" s="84" t="s">
        <v>108</v>
      </c>
      <c r="B93" s="97">
        <f t="shared" si="35"/>
        <v>8.7</v>
      </c>
      <c r="C93" s="99">
        <v>8.7</v>
      </c>
      <c r="D93" s="100">
        <v>0</v>
      </c>
      <c r="E93" s="104"/>
      <c r="F93" s="102">
        <f t="shared" si="36"/>
        <v>21</v>
      </c>
      <c r="G93" s="102">
        <v>21</v>
      </c>
      <c r="H93" s="102">
        <v>0</v>
      </c>
      <c r="I93" s="102">
        <v>0</v>
      </c>
      <c r="J93" s="102">
        <f t="shared" si="37"/>
        <v>0</v>
      </c>
      <c r="K93" s="102"/>
      <c r="L93" s="102"/>
      <c r="M93" s="102"/>
      <c r="N93" s="102">
        <f t="shared" si="38"/>
        <v>34.8</v>
      </c>
      <c r="O93" s="102">
        <f t="shared" si="39"/>
        <v>34.8</v>
      </c>
      <c r="P93" s="102">
        <v>17.4</v>
      </c>
      <c r="Q93" s="102">
        <v>17.4</v>
      </c>
      <c r="R93" s="102">
        <v>0</v>
      </c>
      <c r="S93" s="102">
        <v>0</v>
      </c>
      <c r="T93" s="102">
        <f t="shared" si="40"/>
        <v>0</v>
      </c>
      <c r="U93" s="102">
        <v>0</v>
      </c>
      <c r="V93" s="102">
        <v>0</v>
      </c>
      <c r="W93" s="102">
        <v>0</v>
      </c>
      <c r="X93" s="102">
        <f t="shared" si="41"/>
        <v>25</v>
      </c>
      <c r="Y93" s="102">
        <v>25</v>
      </c>
      <c r="Z93" s="102"/>
      <c r="AA93" s="102"/>
      <c r="AB93" s="102">
        <f t="shared" si="42"/>
        <v>0</v>
      </c>
      <c r="AC93" s="102">
        <v>0</v>
      </c>
      <c r="AD93" s="102"/>
      <c r="AE93" s="102"/>
      <c r="AF93" s="102">
        <f t="shared" si="43"/>
        <v>0</v>
      </c>
      <c r="AG93" s="102">
        <v>0</v>
      </c>
      <c r="AH93" s="102"/>
      <c r="AI93" s="102"/>
      <c r="AJ93" s="102">
        <f t="shared" si="44"/>
        <v>0</v>
      </c>
      <c r="AK93" s="102">
        <v>0</v>
      </c>
      <c r="AL93" s="102"/>
      <c r="AM93" s="102"/>
      <c r="AN93" s="102">
        <f t="shared" si="45"/>
        <v>0</v>
      </c>
      <c r="AO93" s="102">
        <v>0</v>
      </c>
      <c r="AP93" s="102"/>
      <c r="AQ93" s="102"/>
      <c r="AR93" s="102">
        <f t="shared" si="46"/>
        <v>15.91</v>
      </c>
      <c r="AS93" s="102">
        <v>14.04</v>
      </c>
      <c r="AT93" s="97">
        <v>1.87</v>
      </c>
      <c r="AU93" s="102"/>
      <c r="AV93" s="102">
        <f t="shared" si="47"/>
        <v>8.59</v>
      </c>
      <c r="AW93" s="102">
        <v>14.42</v>
      </c>
      <c r="AX93" s="102">
        <v>-5.83</v>
      </c>
      <c r="AY93" s="102"/>
      <c r="AZ93" s="102">
        <f t="shared" si="48"/>
        <v>0</v>
      </c>
      <c r="BA93" s="102">
        <v>0</v>
      </c>
      <c r="BB93" s="102"/>
      <c r="BC93" s="102"/>
      <c r="BD93" s="108"/>
      <c r="BE93" s="108"/>
      <c r="BF93" s="108"/>
      <c r="BG93" s="108"/>
      <c r="BH93" s="109">
        <v>101.25</v>
      </c>
      <c r="BI93" s="109">
        <v>81.71</v>
      </c>
      <c r="BJ93" s="109">
        <v>19.54</v>
      </c>
      <c r="BK93" s="109"/>
      <c r="BL93">
        <v>236.882483036659</v>
      </c>
      <c r="BM93">
        <f t="shared" si="49"/>
        <v>140.282483036659</v>
      </c>
    </row>
    <row r="94" ht="13.5" spans="1:65">
      <c r="A94" s="84" t="s">
        <v>109</v>
      </c>
      <c r="B94" s="97">
        <f t="shared" si="35"/>
        <v>12.5</v>
      </c>
      <c r="C94" s="99">
        <v>12.5</v>
      </c>
      <c r="D94" s="100">
        <v>0</v>
      </c>
      <c r="E94" s="104"/>
      <c r="F94" s="102">
        <f t="shared" si="36"/>
        <v>0</v>
      </c>
      <c r="G94" s="102">
        <v>0</v>
      </c>
      <c r="H94" s="102">
        <v>0</v>
      </c>
      <c r="I94" s="102">
        <v>0</v>
      </c>
      <c r="J94" s="102">
        <f t="shared" si="37"/>
        <v>0</v>
      </c>
      <c r="K94" s="102"/>
      <c r="L94" s="102"/>
      <c r="M94" s="102"/>
      <c r="N94" s="102">
        <f t="shared" si="38"/>
        <v>34.8</v>
      </c>
      <c r="O94" s="102">
        <f t="shared" si="39"/>
        <v>34.8</v>
      </c>
      <c r="P94" s="102">
        <v>17.4</v>
      </c>
      <c r="Q94" s="102">
        <v>17.4</v>
      </c>
      <c r="R94" s="102">
        <v>0</v>
      </c>
      <c r="S94" s="102">
        <v>0</v>
      </c>
      <c r="T94" s="102">
        <f t="shared" si="40"/>
        <v>0</v>
      </c>
      <c r="U94" s="102">
        <v>0</v>
      </c>
      <c r="V94" s="102">
        <v>0</v>
      </c>
      <c r="W94" s="102">
        <v>0</v>
      </c>
      <c r="X94" s="102">
        <f t="shared" si="41"/>
        <v>12</v>
      </c>
      <c r="Y94" s="102">
        <v>12</v>
      </c>
      <c r="Z94" s="102"/>
      <c r="AA94" s="102"/>
      <c r="AB94" s="102">
        <f t="shared" si="42"/>
        <v>0</v>
      </c>
      <c r="AC94" s="102">
        <v>0</v>
      </c>
      <c r="AD94" s="102"/>
      <c r="AE94" s="102"/>
      <c r="AF94" s="102">
        <f t="shared" si="43"/>
        <v>0</v>
      </c>
      <c r="AG94" s="102">
        <v>0</v>
      </c>
      <c r="AH94" s="102"/>
      <c r="AI94" s="102"/>
      <c r="AJ94" s="102">
        <f t="shared" si="44"/>
        <v>0</v>
      </c>
      <c r="AK94" s="102">
        <v>0</v>
      </c>
      <c r="AL94" s="102"/>
      <c r="AM94" s="102"/>
      <c r="AN94" s="102">
        <f t="shared" si="45"/>
        <v>0</v>
      </c>
      <c r="AO94" s="102">
        <v>0</v>
      </c>
      <c r="AP94" s="102"/>
      <c r="AQ94" s="102"/>
      <c r="AR94" s="102">
        <f t="shared" si="46"/>
        <v>24.71</v>
      </c>
      <c r="AS94" s="102">
        <v>23.76</v>
      </c>
      <c r="AT94" s="97">
        <v>0.95</v>
      </c>
      <c r="AU94" s="102"/>
      <c r="AV94" s="102">
        <f t="shared" si="47"/>
        <v>13.76</v>
      </c>
      <c r="AW94" s="102">
        <v>18.33</v>
      </c>
      <c r="AX94" s="102">
        <v>-4.57</v>
      </c>
      <c r="AY94" s="102"/>
      <c r="AZ94" s="102">
        <f t="shared" si="48"/>
        <v>0</v>
      </c>
      <c r="BA94" s="102">
        <v>0</v>
      </c>
      <c r="BB94" s="102"/>
      <c r="BC94" s="102"/>
      <c r="BD94" s="108"/>
      <c r="BE94" s="108"/>
      <c r="BF94" s="108"/>
      <c r="BG94" s="108"/>
      <c r="BH94" s="109">
        <v>101.25</v>
      </c>
      <c r="BI94" s="109">
        <v>81.71</v>
      </c>
      <c r="BJ94" s="109">
        <v>19.54</v>
      </c>
      <c r="BK94" s="109"/>
      <c r="BL94">
        <v>236.882483036659</v>
      </c>
      <c r="BM94">
        <f t="shared" si="49"/>
        <v>156.512483036659</v>
      </c>
    </row>
    <row r="95" ht="13.5" spans="1:65">
      <c r="A95" s="84" t="s">
        <v>110</v>
      </c>
      <c r="B95" s="97">
        <f t="shared" si="35"/>
        <v>5</v>
      </c>
      <c r="C95" s="99">
        <v>5</v>
      </c>
      <c r="D95" s="100">
        <v>0</v>
      </c>
      <c r="E95" s="104"/>
      <c r="F95" s="102">
        <f t="shared" si="36"/>
        <v>0</v>
      </c>
      <c r="G95" s="102">
        <v>0</v>
      </c>
      <c r="H95" s="102">
        <v>0</v>
      </c>
      <c r="I95" s="102">
        <v>0</v>
      </c>
      <c r="J95" s="102">
        <f t="shared" si="37"/>
        <v>0</v>
      </c>
      <c r="K95" s="102"/>
      <c r="L95" s="102"/>
      <c r="M95" s="102"/>
      <c r="N95" s="102">
        <f t="shared" si="38"/>
        <v>24.36</v>
      </c>
      <c r="O95" s="102">
        <f t="shared" si="39"/>
        <v>24.36</v>
      </c>
      <c r="P95" s="102">
        <v>12.18</v>
      </c>
      <c r="Q95" s="102">
        <v>12.18</v>
      </c>
      <c r="R95" s="102">
        <v>0</v>
      </c>
      <c r="S95" s="102">
        <v>0</v>
      </c>
      <c r="T95" s="102">
        <f t="shared" si="40"/>
        <v>0</v>
      </c>
      <c r="U95" s="102">
        <v>0</v>
      </c>
      <c r="V95" s="102">
        <v>0</v>
      </c>
      <c r="W95" s="102">
        <v>0</v>
      </c>
      <c r="X95" s="102">
        <f t="shared" si="41"/>
        <v>13.75</v>
      </c>
      <c r="Y95" s="102">
        <v>13.75</v>
      </c>
      <c r="Z95" s="102"/>
      <c r="AA95" s="102"/>
      <c r="AB95" s="102">
        <f t="shared" si="42"/>
        <v>0</v>
      </c>
      <c r="AC95" s="102">
        <v>0</v>
      </c>
      <c r="AD95" s="102"/>
      <c r="AE95" s="102"/>
      <c r="AF95" s="102">
        <f t="shared" si="43"/>
        <v>0</v>
      </c>
      <c r="AG95" s="102">
        <v>0</v>
      </c>
      <c r="AH95" s="102"/>
      <c r="AI95" s="102"/>
      <c r="AJ95" s="102">
        <f t="shared" si="44"/>
        <v>0</v>
      </c>
      <c r="AK95" s="102">
        <v>0</v>
      </c>
      <c r="AL95" s="102"/>
      <c r="AM95" s="102"/>
      <c r="AN95" s="102">
        <f t="shared" si="45"/>
        <v>0</v>
      </c>
      <c r="AO95" s="102">
        <v>0</v>
      </c>
      <c r="AP95" s="102"/>
      <c r="AQ95" s="102"/>
      <c r="AR95" s="102">
        <f t="shared" si="46"/>
        <v>22.3</v>
      </c>
      <c r="AS95" s="102">
        <v>21.38</v>
      </c>
      <c r="AT95" s="97">
        <v>0.92</v>
      </c>
      <c r="AU95" s="102"/>
      <c r="AV95" s="102">
        <f t="shared" si="47"/>
        <v>9.04</v>
      </c>
      <c r="AW95" s="102">
        <v>10.92</v>
      </c>
      <c r="AX95" s="102">
        <v>-1.88</v>
      </c>
      <c r="AY95" s="102"/>
      <c r="AZ95" s="102">
        <f t="shared" si="48"/>
        <v>0</v>
      </c>
      <c r="BA95" s="102">
        <v>0</v>
      </c>
      <c r="BB95" s="102"/>
      <c r="BC95" s="102"/>
      <c r="BD95" s="108"/>
      <c r="BE95" s="108"/>
      <c r="BF95" s="108"/>
      <c r="BG95" s="108"/>
      <c r="BH95" s="109">
        <v>75.4</v>
      </c>
      <c r="BI95" s="109">
        <v>60.85</v>
      </c>
      <c r="BJ95" s="109">
        <v>14.55</v>
      </c>
      <c r="BK95" s="109"/>
      <c r="BL95">
        <v>176.401849069852</v>
      </c>
      <c r="BM95">
        <f t="shared" si="49"/>
        <v>114.131849069852</v>
      </c>
    </row>
    <row r="96" ht="13.5" spans="1:65">
      <c r="A96" s="84" t="s">
        <v>111</v>
      </c>
      <c r="B96" s="97">
        <f t="shared" si="35"/>
        <v>7.5</v>
      </c>
      <c r="C96" s="99">
        <v>7.5</v>
      </c>
      <c r="D96" s="100">
        <v>0</v>
      </c>
      <c r="E96" s="104"/>
      <c r="F96" s="102">
        <f t="shared" si="36"/>
        <v>0</v>
      </c>
      <c r="G96" s="102">
        <v>0</v>
      </c>
      <c r="H96" s="102">
        <v>0</v>
      </c>
      <c r="I96" s="102">
        <v>0</v>
      </c>
      <c r="J96" s="102">
        <f t="shared" si="37"/>
        <v>0</v>
      </c>
      <c r="K96" s="102"/>
      <c r="L96" s="102"/>
      <c r="M96" s="102"/>
      <c r="N96" s="102">
        <f t="shared" si="38"/>
        <v>55.68</v>
      </c>
      <c r="O96" s="102">
        <f t="shared" si="39"/>
        <v>55.68</v>
      </c>
      <c r="P96" s="102">
        <v>27.84</v>
      </c>
      <c r="Q96" s="102">
        <v>27.84</v>
      </c>
      <c r="R96" s="102">
        <v>0</v>
      </c>
      <c r="S96" s="102">
        <v>0</v>
      </c>
      <c r="T96" s="102">
        <f t="shared" si="40"/>
        <v>0</v>
      </c>
      <c r="U96" s="102">
        <v>0</v>
      </c>
      <c r="V96" s="102">
        <v>0</v>
      </c>
      <c r="W96" s="102">
        <v>0</v>
      </c>
      <c r="X96" s="102">
        <f t="shared" si="41"/>
        <v>35</v>
      </c>
      <c r="Y96" s="102">
        <v>35</v>
      </c>
      <c r="Z96" s="102"/>
      <c r="AA96" s="102"/>
      <c r="AB96" s="102">
        <f t="shared" si="42"/>
        <v>0</v>
      </c>
      <c r="AC96" s="102">
        <v>0</v>
      </c>
      <c r="AD96" s="102"/>
      <c r="AE96" s="102"/>
      <c r="AF96" s="102">
        <f t="shared" si="43"/>
        <v>0</v>
      </c>
      <c r="AG96" s="102">
        <v>0</v>
      </c>
      <c r="AH96" s="102"/>
      <c r="AI96" s="102"/>
      <c r="AJ96" s="102">
        <f t="shared" si="44"/>
        <v>0</v>
      </c>
      <c r="AK96" s="102">
        <v>0</v>
      </c>
      <c r="AL96" s="102"/>
      <c r="AM96" s="102"/>
      <c r="AN96" s="102">
        <f t="shared" si="45"/>
        <v>0</v>
      </c>
      <c r="AO96" s="102">
        <v>0</v>
      </c>
      <c r="AP96" s="102"/>
      <c r="AQ96" s="102"/>
      <c r="AR96" s="102">
        <f t="shared" si="46"/>
        <v>56.72</v>
      </c>
      <c r="AS96" s="102">
        <v>69.12</v>
      </c>
      <c r="AT96" s="97">
        <v>-12.4</v>
      </c>
      <c r="AU96" s="102"/>
      <c r="AV96" s="102">
        <f t="shared" si="47"/>
        <v>14.97</v>
      </c>
      <c r="AW96" s="102">
        <v>21.86</v>
      </c>
      <c r="AX96" s="102">
        <v>-6.89</v>
      </c>
      <c r="AY96" s="102"/>
      <c r="AZ96" s="102">
        <f t="shared" si="48"/>
        <v>0</v>
      </c>
      <c r="BA96" s="102">
        <v>0</v>
      </c>
      <c r="BB96" s="102"/>
      <c r="BC96" s="102"/>
      <c r="BD96" s="108"/>
      <c r="BE96" s="108"/>
      <c r="BF96" s="108"/>
      <c r="BG96" s="108"/>
      <c r="BH96" s="109">
        <v>227.74</v>
      </c>
      <c r="BI96" s="109">
        <v>183.79</v>
      </c>
      <c r="BJ96" s="109">
        <v>43.95</v>
      </c>
      <c r="BK96" s="109"/>
      <c r="BL96">
        <v>532.805584945677</v>
      </c>
      <c r="BM96">
        <f t="shared" si="49"/>
        <v>390.775584945677</v>
      </c>
    </row>
    <row r="97" ht="13.5" spans="1:65">
      <c r="A97" s="84" t="s">
        <v>112</v>
      </c>
      <c r="B97" s="97">
        <f t="shared" si="35"/>
        <v>4.5</v>
      </c>
      <c r="C97" s="99">
        <v>4.5</v>
      </c>
      <c r="D97" s="100">
        <v>0</v>
      </c>
      <c r="E97" s="104"/>
      <c r="F97" s="102">
        <f t="shared" si="36"/>
        <v>14</v>
      </c>
      <c r="G97" s="102">
        <v>14</v>
      </c>
      <c r="H97" s="102">
        <v>0</v>
      </c>
      <c r="I97" s="102">
        <v>0</v>
      </c>
      <c r="J97" s="102">
        <f t="shared" si="37"/>
        <v>0</v>
      </c>
      <c r="K97" s="102"/>
      <c r="L97" s="102"/>
      <c r="M97" s="102"/>
      <c r="N97" s="102">
        <f t="shared" si="38"/>
        <v>27.84</v>
      </c>
      <c r="O97" s="102">
        <f t="shared" si="39"/>
        <v>27.84</v>
      </c>
      <c r="P97" s="102">
        <v>13.92</v>
      </c>
      <c r="Q97" s="102">
        <v>13.92</v>
      </c>
      <c r="R97" s="102">
        <v>0</v>
      </c>
      <c r="S97" s="102">
        <v>0</v>
      </c>
      <c r="T97" s="102">
        <f t="shared" si="40"/>
        <v>0</v>
      </c>
      <c r="U97" s="102">
        <v>0</v>
      </c>
      <c r="V97" s="102">
        <v>0</v>
      </c>
      <c r="W97" s="102">
        <v>0</v>
      </c>
      <c r="X97" s="102">
        <f t="shared" si="41"/>
        <v>14</v>
      </c>
      <c r="Y97" s="102">
        <v>14</v>
      </c>
      <c r="Z97" s="102"/>
      <c r="AA97" s="102"/>
      <c r="AB97" s="102">
        <f t="shared" si="42"/>
        <v>0</v>
      </c>
      <c r="AC97" s="102">
        <v>0</v>
      </c>
      <c r="AD97" s="102"/>
      <c r="AE97" s="102"/>
      <c r="AF97" s="102">
        <f t="shared" si="43"/>
        <v>0</v>
      </c>
      <c r="AG97" s="102">
        <v>0</v>
      </c>
      <c r="AH97" s="102"/>
      <c r="AI97" s="102"/>
      <c r="AJ97" s="102">
        <f t="shared" si="44"/>
        <v>0</v>
      </c>
      <c r="AK97" s="102">
        <v>0</v>
      </c>
      <c r="AL97" s="102"/>
      <c r="AM97" s="102"/>
      <c r="AN97" s="102">
        <f t="shared" si="45"/>
        <v>0</v>
      </c>
      <c r="AO97" s="102">
        <v>0</v>
      </c>
      <c r="AP97" s="102"/>
      <c r="AQ97" s="102"/>
      <c r="AR97" s="102">
        <f t="shared" si="46"/>
        <v>21.83</v>
      </c>
      <c r="AS97" s="102">
        <v>21.6</v>
      </c>
      <c r="AT97" s="97">
        <v>0.23</v>
      </c>
      <c r="AU97" s="102"/>
      <c r="AV97" s="102">
        <f t="shared" si="47"/>
        <v>5.24</v>
      </c>
      <c r="AW97" s="102">
        <v>8.88</v>
      </c>
      <c r="AX97" s="102">
        <v>-3.64</v>
      </c>
      <c r="AY97" s="102"/>
      <c r="AZ97" s="102">
        <f t="shared" si="48"/>
        <v>0</v>
      </c>
      <c r="BA97" s="102">
        <v>0</v>
      </c>
      <c r="BB97" s="102"/>
      <c r="BC97" s="102"/>
      <c r="BD97" s="108"/>
      <c r="BE97" s="108"/>
      <c r="BF97" s="108"/>
      <c r="BG97" s="108"/>
      <c r="BH97" s="109">
        <v>82.48</v>
      </c>
      <c r="BI97" s="109">
        <v>66.56</v>
      </c>
      <c r="BJ97" s="109">
        <v>15.92</v>
      </c>
      <c r="BK97" s="109"/>
      <c r="BL97">
        <v>192.962022656002</v>
      </c>
      <c r="BM97">
        <f t="shared" si="49"/>
        <v>119.472022656002</v>
      </c>
    </row>
    <row r="98" ht="13.5" spans="1:65">
      <c r="A98" s="84" t="s">
        <v>113</v>
      </c>
      <c r="B98" s="97">
        <f t="shared" si="35"/>
        <v>11.52</v>
      </c>
      <c r="C98" s="99">
        <v>11.52</v>
      </c>
      <c r="D98" s="100">
        <v>0</v>
      </c>
      <c r="E98" s="104"/>
      <c r="F98" s="102">
        <f t="shared" si="36"/>
        <v>0</v>
      </c>
      <c r="G98" s="102">
        <v>0</v>
      </c>
      <c r="H98" s="102">
        <v>0</v>
      </c>
      <c r="I98" s="102">
        <v>0</v>
      </c>
      <c r="J98" s="102">
        <f t="shared" si="37"/>
        <v>0</v>
      </c>
      <c r="K98" s="102"/>
      <c r="L98" s="102"/>
      <c r="M98" s="102"/>
      <c r="N98" s="102">
        <f t="shared" si="38"/>
        <v>59.16</v>
      </c>
      <c r="O98" s="102">
        <f t="shared" si="39"/>
        <v>59.16</v>
      </c>
      <c r="P98" s="102">
        <v>29.58</v>
      </c>
      <c r="Q98" s="102">
        <v>29.58</v>
      </c>
      <c r="R98" s="102">
        <v>0</v>
      </c>
      <c r="S98" s="102">
        <v>0</v>
      </c>
      <c r="T98" s="102">
        <f t="shared" si="40"/>
        <v>0</v>
      </c>
      <c r="U98" s="102">
        <v>0</v>
      </c>
      <c r="V98" s="102">
        <v>0</v>
      </c>
      <c r="W98" s="102">
        <v>0</v>
      </c>
      <c r="X98" s="102">
        <f t="shared" si="41"/>
        <v>50</v>
      </c>
      <c r="Y98" s="102">
        <v>50</v>
      </c>
      <c r="Z98" s="102"/>
      <c r="AA98" s="102"/>
      <c r="AB98" s="102">
        <f t="shared" si="42"/>
        <v>0</v>
      </c>
      <c r="AC98" s="102">
        <v>0</v>
      </c>
      <c r="AD98" s="102"/>
      <c r="AE98" s="102"/>
      <c r="AF98" s="102">
        <f t="shared" si="43"/>
        <v>0</v>
      </c>
      <c r="AG98" s="102">
        <v>0</v>
      </c>
      <c r="AH98" s="102"/>
      <c r="AI98" s="102"/>
      <c r="AJ98" s="102">
        <f t="shared" si="44"/>
        <v>0</v>
      </c>
      <c r="AK98" s="102">
        <v>0</v>
      </c>
      <c r="AL98" s="102"/>
      <c r="AM98" s="102"/>
      <c r="AN98" s="102">
        <f t="shared" si="45"/>
        <v>0</v>
      </c>
      <c r="AO98" s="102">
        <v>0</v>
      </c>
      <c r="AP98" s="102"/>
      <c r="AQ98" s="102"/>
      <c r="AR98" s="102">
        <f t="shared" si="46"/>
        <v>55.85</v>
      </c>
      <c r="AS98" s="102">
        <v>54</v>
      </c>
      <c r="AT98" s="97">
        <v>1.85</v>
      </c>
      <c r="AU98" s="102"/>
      <c r="AV98" s="102">
        <f t="shared" si="47"/>
        <v>17.1</v>
      </c>
      <c r="AW98" s="102">
        <v>26.92</v>
      </c>
      <c r="AX98" s="102">
        <v>-9.82</v>
      </c>
      <c r="AY98" s="102"/>
      <c r="AZ98" s="102">
        <f t="shared" si="48"/>
        <v>0</v>
      </c>
      <c r="BA98" s="102">
        <v>0</v>
      </c>
      <c r="BB98" s="102"/>
      <c r="BC98" s="102"/>
      <c r="BD98" s="108"/>
      <c r="BE98" s="108"/>
      <c r="BF98" s="108"/>
      <c r="BG98" s="108"/>
      <c r="BH98" s="109">
        <v>216.66</v>
      </c>
      <c r="BI98" s="109">
        <v>174.85</v>
      </c>
      <c r="BJ98" s="109">
        <v>41.81</v>
      </c>
      <c r="BK98" s="109"/>
      <c r="BL98">
        <v>506.885313245617</v>
      </c>
      <c r="BM98">
        <f t="shared" si="49"/>
        <v>342.835313245617</v>
      </c>
    </row>
    <row r="99" ht="13.5" spans="1:65">
      <c r="A99" s="84" t="s">
        <v>114</v>
      </c>
      <c r="B99" s="97">
        <f t="shared" si="35"/>
        <v>4.5</v>
      </c>
      <c r="C99" s="99">
        <v>4.5</v>
      </c>
      <c r="D99" s="100">
        <v>0</v>
      </c>
      <c r="E99" s="104"/>
      <c r="F99" s="102">
        <f t="shared" si="36"/>
        <v>0</v>
      </c>
      <c r="G99" s="102">
        <v>0</v>
      </c>
      <c r="H99" s="102">
        <v>0</v>
      </c>
      <c r="I99" s="102">
        <v>0</v>
      </c>
      <c r="J99" s="102">
        <f t="shared" si="37"/>
        <v>0</v>
      </c>
      <c r="K99" s="102"/>
      <c r="L99" s="102"/>
      <c r="M99" s="102"/>
      <c r="N99" s="102">
        <f t="shared" si="38"/>
        <v>45.24</v>
      </c>
      <c r="O99" s="102">
        <f t="shared" si="39"/>
        <v>45.24</v>
      </c>
      <c r="P99" s="102">
        <v>22.62</v>
      </c>
      <c r="Q99" s="102">
        <v>22.62</v>
      </c>
      <c r="R99" s="102">
        <v>0</v>
      </c>
      <c r="S99" s="102">
        <v>0</v>
      </c>
      <c r="T99" s="102">
        <f t="shared" si="40"/>
        <v>0</v>
      </c>
      <c r="U99" s="102">
        <v>0</v>
      </c>
      <c r="V99" s="102">
        <v>0</v>
      </c>
      <c r="W99" s="102">
        <v>0</v>
      </c>
      <c r="X99" s="102">
        <f t="shared" si="41"/>
        <v>40</v>
      </c>
      <c r="Y99" s="102">
        <v>40</v>
      </c>
      <c r="Z99" s="102"/>
      <c r="AA99" s="102"/>
      <c r="AB99" s="102">
        <f t="shared" si="42"/>
        <v>0</v>
      </c>
      <c r="AC99" s="102">
        <v>0</v>
      </c>
      <c r="AD99" s="102"/>
      <c r="AE99" s="102"/>
      <c r="AF99" s="102">
        <f t="shared" si="43"/>
        <v>0</v>
      </c>
      <c r="AG99" s="102">
        <v>0</v>
      </c>
      <c r="AH99" s="102"/>
      <c r="AI99" s="102"/>
      <c r="AJ99" s="102">
        <f t="shared" si="44"/>
        <v>0</v>
      </c>
      <c r="AK99" s="102">
        <v>0</v>
      </c>
      <c r="AL99" s="102"/>
      <c r="AM99" s="102"/>
      <c r="AN99" s="102">
        <f t="shared" si="45"/>
        <v>0</v>
      </c>
      <c r="AO99" s="102">
        <v>0</v>
      </c>
      <c r="AP99" s="102"/>
      <c r="AQ99" s="102"/>
      <c r="AR99" s="102">
        <f t="shared" si="46"/>
        <v>17.47</v>
      </c>
      <c r="AS99" s="102">
        <v>54</v>
      </c>
      <c r="AT99" s="97">
        <v>-36.53</v>
      </c>
      <c r="AU99" s="102"/>
      <c r="AV99" s="102">
        <f t="shared" si="47"/>
        <v>10.32</v>
      </c>
      <c r="AW99" s="102">
        <v>16.63</v>
      </c>
      <c r="AX99" s="102">
        <v>-6.31</v>
      </c>
      <c r="AY99" s="102"/>
      <c r="AZ99" s="102">
        <f t="shared" si="48"/>
        <v>0</v>
      </c>
      <c r="BA99" s="102">
        <v>0</v>
      </c>
      <c r="BB99" s="102"/>
      <c r="BC99" s="102"/>
      <c r="BD99" s="108"/>
      <c r="BE99" s="108"/>
      <c r="BF99" s="108"/>
      <c r="BG99" s="108"/>
      <c r="BH99" s="109">
        <v>170.19</v>
      </c>
      <c r="BI99" s="109">
        <v>137.35</v>
      </c>
      <c r="BJ99" s="109">
        <v>32.84</v>
      </c>
      <c r="BK99" s="109"/>
      <c r="BL99">
        <v>398.16417361481</v>
      </c>
      <c r="BM99">
        <f t="shared" si="49"/>
        <v>303.25417361481</v>
      </c>
    </row>
    <row r="100" ht="13.5" spans="1:65">
      <c r="A100" s="84" t="s">
        <v>115</v>
      </c>
      <c r="B100" s="97">
        <f t="shared" si="35"/>
        <v>29.08</v>
      </c>
      <c r="C100" s="99">
        <v>21.08</v>
      </c>
      <c r="D100" s="100">
        <v>8</v>
      </c>
      <c r="E100" s="104"/>
      <c r="F100" s="102">
        <f t="shared" si="36"/>
        <v>14</v>
      </c>
      <c r="G100" s="102">
        <v>14</v>
      </c>
      <c r="H100" s="102">
        <v>0</v>
      </c>
      <c r="I100" s="102">
        <v>0</v>
      </c>
      <c r="J100" s="102">
        <f t="shared" si="37"/>
        <v>0</v>
      </c>
      <c r="K100" s="102"/>
      <c r="L100" s="102"/>
      <c r="M100" s="102"/>
      <c r="N100" s="102">
        <f t="shared" si="38"/>
        <v>87</v>
      </c>
      <c r="O100" s="102">
        <f t="shared" si="39"/>
        <v>87</v>
      </c>
      <c r="P100" s="102">
        <v>43.5</v>
      </c>
      <c r="Q100" s="102">
        <v>43.5</v>
      </c>
      <c r="R100" s="102">
        <v>0</v>
      </c>
      <c r="S100" s="102">
        <v>0</v>
      </c>
      <c r="T100" s="102">
        <f t="shared" si="40"/>
        <v>0</v>
      </c>
      <c r="U100" s="102">
        <v>0</v>
      </c>
      <c r="V100" s="102">
        <v>0</v>
      </c>
      <c r="W100" s="102">
        <v>0</v>
      </c>
      <c r="X100" s="102">
        <f t="shared" si="41"/>
        <v>40</v>
      </c>
      <c r="Y100" s="102">
        <v>40</v>
      </c>
      <c r="Z100" s="102"/>
      <c r="AA100" s="102"/>
      <c r="AB100" s="102">
        <f t="shared" si="42"/>
        <v>0</v>
      </c>
      <c r="AC100" s="102">
        <v>0</v>
      </c>
      <c r="AD100" s="102"/>
      <c r="AE100" s="102"/>
      <c r="AF100" s="102">
        <f t="shared" si="43"/>
        <v>0</v>
      </c>
      <c r="AG100" s="102">
        <v>0</v>
      </c>
      <c r="AH100" s="102"/>
      <c r="AI100" s="102"/>
      <c r="AJ100" s="102">
        <f t="shared" si="44"/>
        <v>0</v>
      </c>
      <c r="AK100" s="102">
        <v>0</v>
      </c>
      <c r="AL100" s="102"/>
      <c r="AM100" s="102"/>
      <c r="AN100" s="102">
        <f t="shared" si="45"/>
        <v>0</v>
      </c>
      <c r="AO100" s="102">
        <v>0</v>
      </c>
      <c r="AP100" s="102"/>
      <c r="AQ100" s="102"/>
      <c r="AR100" s="102">
        <f t="shared" si="46"/>
        <v>52.57</v>
      </c>
      <c r="AS100" s="102">
        <v>64.09</v>
      </c>
      <c r="AT100" s="97">
        <v>-11.52</v>
      </c>
      <c r="AU100" s="102"/>
      <c r="AV100" s="102">
        <f t="shared" si="47"/>
        <v>12.58</v>
      </c>
      <c r="AW100" s="102">
        <v>22.54</v>
      </c>
      <c r="AX100" s="102">
        <v>-9.96</v>
      </c>
      <c r="AY100" s="102"/>
      <c r="AZ100" s="102">
        <f t="shared" si="48"/>
        <v>0</v>
      </c>
      <c r="BA100" s="102">
        <v>0</v>
      </c>
      <c r="BB100" s="102"/>
      <c r="BC100" s="102"/>
      <c r="BD100" s="108"/>
      <c r="BE100" s="108"/>
      <c r="BF100" s="108"/>
      <c r="BG100" s="108"/>
      <c r="BH100" s="109">
        <v>257.13</v>
      </c>
      <c r="BI100" s="109">
        <v>207.51</v>
      </c>
      <c r="BJ100" s="109">
        <v>49.62</v>
      </c>
      <c r="BK100" s="109"/>
      <c r="BL100">
        <v>601.566305705558</v>
      </c>
      <c r="BM100">
        <f t="shared" si="49"/>
        <v>409.836305705558</v>
      </c>
    </row>
    <row r="101" ht="13.5" spans="1:65">
      <c r="A101" s="88" t="s">
        <v>116</v>
      </c>
      <c r="B101" s="97">
        <f t="shared" si="35"/>
        <v>19</v>
      </c>
      <c r="C101" s="99">
        <v>11</v>
      </c>
      <c r="D101" s="100">
        <v>8</v>
      </c>
      <c r="E101" s="104"/>
      <c r="F101" s="102">
        <f t="shared" si="36"/>
        <v>0</v>
      </c>
      <c r="G101" s="102">
        <v>0</v>
      </c>
      <c r="H101" s="102">
        <v>0</v>
      </c>
      <c r="I101" s="102">
        <v>0</v>
      </c>
      <c r="J101" s="102">
        <f t="shared" si="37"/>
        <v>0</v>
      </c>
      <c r="K101" s="102"/>
      <c r="L101" s="102"/>
      <c r="M101" s="102"/>
      <c r="N101" s="102">
        <f t="shared" si="38"/>
        <v>97.44</v>
      </c>
      <c r="O101" s="102">
        <f t="shared" si="39"/>
        <v>97.44</v>
      </c>
      <c r="P101" s="102">
        <v>48.72</v>
      </c>
      <c r="Q101" s="102">
        <v>48.72</v>
      </c>
      <c r="R101" s="102">
        <v>0</v>
      </c>
      <c r="S101" s="102">
        <v>0</v>
      </c>
      <c r="T101" s="102">
        <f t="shared" si="40"/>
        <v>0</v>
      </c>
      <c r="U101" s="102">
        <v>0</v>
      </c>
      <c r="V101" s="102">
        <v>0</v>
      </c>
      <c r="W101" s="102">
        <v>0</v>
      </c>
      <c r="X101" s="102">
        <f t="shared" si="41"/>
        <v>40</v>
      </c>
      <c r="Y101" s="102">
        <v>40</v>
      </c>
      <c r="Z101" s="102"/>
      <c r="AA101" s="102"/>
      <c r="AB101" s="102">
        <f t="shared" si="42"/>
        <v>0</v>
      </c>
      <c r="AC101" s="102">
        <v>0</v>
      </c>
      <c r="AD101" s="102"/>
      <c r="AE101" s="102"/>
      <c r="AF101" s="102">
        <f t="shared" si="43"/>
        <v>0</v>
      </c>
      <c r="AG101" s="102">
        <v>0</v>
      </c>
      <c r="AH101" s="102"/>
      <c r="AI101" s="102"/>
      <c r="AJ101" s="102">
        <f t="shared" si="44"/>
        <v>0</v>
      </c>
      <c r="AK101" s="102">
        <v>0</v>
      </c>
      <c r="AL101" s="102"/>
      <c r="AM101" s="102"/>
      <c r="AN101" s="102">
        <f t="shared" si="45"/>
        <v>0</v>
      </c>
      <c r="AO101" s="102">
        <v>0</v>
      </c>
      <c r="AP101" s="102"/>
      <c r="AQ101" s="102"/>
      <c r="AR101" s="102">
        <f t="shared" si="46"/>
        <v>76.39</v>
      </c>
      <c r="AS101" s="102">
        <v>75.6</v>
      </c>
      <c r="AT101" s="97">
        <v>0.79</v>
      </c>
      <c r="AU101" s="102"/>
      <c r="AV101" s="102">
        <f t="shared" si="47"/>
        <v>13.25</v>
      </c>
      <c r="AW101" s="102">
        <v>20.72</v>
      </c>
      <c r="AX101" s="102">
        <v>-7.47</v>
      </c>
      <c r="AY101" s="102"/>
      <c r="AZ101" s="102">
        <f t="shared" si="48"/>
        <v>0</v>
      </c>
      <c r="BA101" s="102">
        <v>0</v>
      </c>
      <c r="BB101" s="102"/>
      <c r="BC101" s="102"/>
      <c r="BD101" s="108"/>
      <c r="BE101" s="108"/>
      <c r="BF101" s="108"/>
      <c r="BG101" s="108"/>
      <c r="BH101" s="109">
        <v>278.52</v>
      </c>
      <c r="BI101" s="109">
        <v>224.77</v>
      </c>
      <c r="BJ101" s="109">
        <v>53.75</v>
      </c>
      <c r="BK101" s="109"/>
      <c r="BL101">
        <v>651.606830237618</v>
      </c>
      <c r="BM101">
        <f t="shared" si="49"/>
        <v>454.246830237618</v>
      </c>
    </row>
    <row r="102" ht="13.5" spans="1:65">
      <c r="A102" s="88" t="s">
        <v>117</v>
      </c>
      <c r="B102" s="97">
        <f t="shared" si="35"/>
        <v>19.02</v>
      </c>
      <c r="C102" s="99">
        <v>11.02</v>
      </c>
      <c r="D102" s="100">
        <v>8</v>
      </c>
      <c r="E102" s="104"/>
      <c r="F102" s="102">
        <f t="shared" si="36"/>
        <v>14</v>
      </c>
      <c r="G102" s="102">
        <v>14</v>
      </c>
      <c r="H102" s="102">
        <v>0</v>
      </c>
      <c r="I102" s="102">
        <v>0</v>
      </c>
      <c r="J102" s="102">
        <f t="shared" si="37"/>
        <v>0</v>
      </c>
      <c r="K102" s="102"/>
      <c r="L102" s="102"/>
      <c r="M102" s="102"/>
      <c r="N102" s="102">
        <f t="shared" si="38"/>
        <v>104.4</v>
      </c>
      <c r="O102" s="102">
        <f t="shared" si="39"/>
        <v>104.4</v>
      </c>
      <c r="P102" s="102">
        <v>52.2</v>
      </c>
      <c r="Q102" s="102">
        <v>52.2</v>
      </c>
      <c r="R102" s="102">
        <v>0</v>
      </c>
      <c r="S102" s="102">
        <v>0</v>
      </c>
      <c r="T102" s="102">
        <f t="shared" si="40"/>
        <v>0</v>
      </c>
      <c r="U102" s="102">
        <v>0</v>
      </c>
      <c r="V102" s="102">
        <v>0</v>
      </c>
      <c r="W102" s="102">
        <v>0</v>
      </c>
      <c r="X102" s="102">
        <f t="shared" si="41"/>
        <v>50</v>
      </c>
      <c r="Y102" s="102">
        <v>50</v>
      </c>
      <c r="Z102" s="102"/>
      <c r="AA102" s="102"/>
      <c r="AB102" s="102">
        <f t="shared" si="42"/>
        <v>0</v>
      </c>
      <c r="AC102" s="102">
        <v>0</v>
      </c>
      <c r="AD102" s="102"/>
      <c r="AE102" s="102"/>
      <c r="AF102" s="102">
        <f t="shared" si="43"/>
        <v>0</v>
      </c>
      <c r="AG102" s="102">
        <v>0</v>
      </c>
      <c r="AH102" s="102"/>
      <c r="AI102" s="102"/>
      <c r="AJ102" s="102">
        <f t="shared" si="44"/>
        <v>0</v>
      </c>
      <c r="AK102" s="102">
        <v>0</v>
      </c>
      <c r="AL102" s="102"/>
      <c r="AM102" s="102"/>
      <c r="AN102" s="102">
        <f t="shared" si="45"/>
        <v>0</v>
      </c>
      <c r="AO102" s="102">
        <v>0</v>
      </c>
      <c r="AP102" s="102"/>
      <c r="AQ102" s="102"/>
      <c r="AR102" s="102">
        <f t="shared" si="46"/>
        <v>76.07</v>
      </c>
      <c r="AS102" s="102">
        <v>75.6</v>
      </c>
      <c r="AT102" s="97">
        <v>0.47</v>
      </c>
      <c r="AU102" s="102"/>
      <c r="AV102" s="102">
        <f t="shared" si="47"/>
        <v>21.64</v>
      </c>
      <c r="AW102" s="102">
        <v>30.94</v>
      </c>
      <c r="AX102" s="102">
        <v>-9.3</v>
      </c>
      <c r="AY102" s="102"/>
      <c r="AZ102" s="102">
        <f t="shared" si="48"/>
        <v>0</v>
      </c>
      <c r="BA102" s="102">
        <v>0</v>
      </c>
      <c r="BB102" s="102"/>
      <c r="BC102" s="102"/>
      <c r="BD102" s="108"/>
      <c r="BE102" s="108"/>
      <c r="BF102" s="108"/>
      <c r="BG102" s="108"/>
      <c r="BH102" s="109">
        <v>292.37</v>
      </c>
      <c r="BI102" s="109">
        <v>235.95</v>
      </c>
      <c r="BJ102" s="109">
        <v>56.42</v>
      </c>
      <c r="BK102" s="109"/>
      <c r="BL102">
        <v>684.007169862693</v>
      </c>
      <c r="BM102">
        <f t="shared" si="49"/>
        <v>451.077169862693</v>
      </c>
    </row>
    <row r="103" ht="13.5" spans="1:65">
      <c r="A103" s="88" t="s">
        <v>118</v>
      </c>
      <c r="B103" s="97">
        <f t="shared" si="35"/>
        <v>21</v>
      </c>
      <c r="C103" s="99">
        <v>13</v>
      </c>
      <c r="D103" s="100">
        <v>8</v>
      </c>
      <c r="E103" s="104"/>
      <c r="F103" s="102">
        <f t="shared" si="36"/>
        <v>0</v>
      </c>
      <c r="G103" s="102">
        <v>0</v>
      </c>
      <c r="H103" s="102">
        <v>0</v>
      </c>
      <c r="I103" s="102">
        <v>0</v>
      </c>
      <c r="J103" s="102">
        <f t="shared" si="37"/>
        <v>0</v>
      </c>
      <c r="K103" s="102"/>
      <c r="L103" s="102"/>
      <c r="M103" s="102"/>
      <c r="N103" s="102">
        <f t="shared" si="38"/>
        <v>41.76</v>
      </c>
      <c r="O103" s="102">
        <f t="shared" si="39"/>
        <v>41.76</v>
      </c>
      <c r="P103" s="102">
        <v>20.88</v>
      </c>
      <c r="Q103" s="102">
        <v>20.88</v>
      </c>
      <c r="R103" s="102">
        <v>0</v>
      </c>
      <c r="S103" s="102">
        <v>0</v>
      </c>
      <c r="T103" s="102">
        <f t="shared" si="40"/>
        <v>0</v>
      </c>
      <c r="U103" s="102">
        <v>0</v>
      </c>
      <c r="V103" s="102">
        <v>0</v>
      </c>
      <c r="W103" s="102">
        <v>0</v>
      </c>
      <c r="X103" s="102">
        <f t="shared" si="41"/>
        <v>35</v>
      </c>
      <c r="Y103" s="102">
        <v>35</v>
      </c>
      <c r="Z103" s="102"/>
      <c r="AA103" s="102"/>
      <c r="AB103" s="102">
        <f t="shared" si="42"/>
        <v>0</v>
      </c>
      <c r="AC103" s="102">
        <v>0</v>
      </c>
      <c r="AD103" s="102"/>
      <c r="AE103" s="102"/>
      <c r="AF103" s="102">
        <f t="shared" si="43"/>
        <v>0</v>
      </c>
      <c r="AG103" s="102">
        <v>0</v>
      </c>
      <c r="AH103" s="102"/>
      <c r="AI103" s="102"/>
      <c r="AJ103" s="102">
        <f t="shared" si="44"/>
        <v>0</v>
      </c>
      <c r="AK103" s="102">
        <v>0</v>
      </c>
      <c r="AL103" s="102"/>
      <c r="AM103" s="102"/>
      <c r="AN103" s="102">
        <f t="shared" si="45"/>
        <v>0</v>
      </c>
      <c r="AO103" s="102">
        <v>0</v>
      </c>
      <c r="AP103" s="102"/>
      <c r="AQ103" s="102"/>
      <c r="AR103" s="102">
        <f t="shared" si="46"/>
        <v>32.34</v>
      </c>
      <c r="AS103" s="102">
        <v>31.32</v>
      </c>
      <c r="AT103" s="97">
        <v>1.02</v>
      </c>
      <c r="AU103" s="102"/>
      <c r="AV103" s="102">
        <f t="shared" si="47"/>
        <v>10.28</v>
      </c>
      <c r="AW103" s="102">
        <v>15.5</v>
      </c>
      <c r="AX103" s="102">
        <v>-5.22</v>
      </c>
      <c r="AY103" s="102"/>
      <c r="AZ103" s="102">
        <f t="shared" si="48"/>
        <v>0</v>
      </c>
      <c r="BA103" s="102">
        <v>0</v>
      </c>
      <c r="BB103" s="102"/>
      <c r="BC103" s="102"/>
      <c r="BD103" s="108"/>
      <c r="BE103" s="108"/>
      <c r="BF103" s="108"/>
      <c r="BG103" s="108"/>
      <c r="BH103" s="109">
        <v>124.03</v>
      </c>
      <c r="BI103" s="109">
        <v>100.09</v>
      </c>
      <c r="BJ103" s="109">
        <v>23.94</v>
      </c>
      <c r="BK103" s="109"/>
      <c r="BL103">
        <v>290.163041531227</v>
      </c>
      <c r="BM103">
        <f t="shared" si="49"/>
        <v>170.663041531227</v>
      </c>
    </row>
    <row r="104" ht="13.5" spans="1:65">
      <c r="A104" s="88" t="s">
        <v>119</v>
      </c>
      <c r="B104" s="97">
        <f t="shared" si="35"/>
        <v>12.5</v>
      </c>
      <c r="C104" s="99">
        <v>4.5</v>
      </c>
      <c r="D104" s="100">
        <v>8</v>
      </c>
      <c r="E104" s="104"/>
      <c r="F104" s="102">
        <f t="shared" si="36"/>
        <v>0</v>
      </c>
      <c r="G104" s="102">
        <v>0</v>
      </c>
      <c r="H104" s="102">
        <v>0</v>
      </c>
      <c r="I104" s="102">
        <v>0</v>
      </c>
      <c r="J104" s="102">
        <f t="shared" si="37"/>
        <v>0</v>
      </c>
      <c r="K104" s="102"/>
      <c r="L104" s="102"/>
      <c r="M104" s="102"/>
      <c r="N104" s="102">
        <f t="shared" si="38"/>
        <v>41.76</v>
      </c>
      <c r="O104" s="102">
        <f t="shared" si="39"/>
        <v>41.76</v>
      </c>
      <c r="P104" s="102">
        <v>20.88</v>
      </c>
      <c r="Q104" s="102">
        <v>20.88</v>
      </c>
      <c r="R104" s="102">
        <v>0</v>
      </c>
      <c r="S104" s="102">
        <v>0</v>
      </c>
      <c r="T104" s="102">
        <f t="shared" si="40"/>
        <v>0</v>
      </c>
      <c r="U104" s="102">
        <v>0</v>
      </c>
      <c r="V104" s="102">
        <v>0</v>
      </c>
      <c r="W104" s="102">
        <v>0</v>
      </c>
      <c r="X104" s="102">
        <f t="shared" si="41"/>
        <v>14</v>
      </c>
      <c r="Y104" s="102">
        <v>14</v>
      </c>
      <c r="Z104" s="102"/>
      <c r="AA104" s="102"/>
      <c r="AB104" s="102">
        <f t="shared" si="42"/>
        <v>0</v>
      </c>
      <c r="AC104" s="102">
        <v>0</v>
      </c>
      <c r="AD104" s="102"/>
      <c r="AE104" s="102"/>
      <c r="AF104" s="102">
        <f t="shared" si="43"/>
        <v>0</v>
      </c>
      <c r="AG104" s="102">
        <v>0</v>
      </c>
      <c r="AH104" s="102"/>
      <c r="AI104" s="102"/>
      <c r="AJ104" s="102">
        <f t="shared" si="44"/>
        <v>0</v>
      </c>
      <c r="AK104" s="102">
        <v>0</v>
      </c>
      <c r="AL104" s="102"/>
      <c r="AM104" s="102"/>
      <c r="AN104" s="102">
        <f t="shared" si="45"/>
        <v>0</v>
      </c>
      <c r="AO104" s="102">
        <v>0</v>
      </c>
      <c r="AP104" s="102"/>
      <c r="AQ104" s="102"/>
      <c r="AR104" s="102">
        <f t="shared" si="46"/>
        <v>21.07</v>
      </c>
      <c r="AS104" s="102">
        <v>23.76</v>
      </c>
      <c r="AT104" s="97">
        <v>-2.69</v>
      </c>
      <c r="AU104" s="102"/>
      <c r="AV104" s="102">
        <f t="shared" si="47"/>
        <v>8.99</v>
      </c>
      <c r="AW104" s="102">
        <v>12.57</v>
      </c>
      <c r="AX104" s="102">
        <v>-3.58</v>
      </c>
      <c r="AY104" s="102"/>
      <c r="AZ104" s="102">
        <f t="shared" si="48"/>
        <v>0</v>
      </c>
      <c r="BA104" s="102">
        <v>0</v>
      </c>
      <c r="BB104" s="102"/>
      <c r="BC104" s="102"/>
      <c r="BD104" s="108"/>
      <c r="BE104" s="108"/>
      <c r="BF104" s="108"/>
      <c r="BG104" s="108"/>
      <c r="BH104" s="109">
        <v>126.34</v>
      </c>
      <c r="BI104" s="109">
        <v>101.95</v>
      </c>
      <c r="BJ104" s="109">
        <v>24.39</v>
      </c>
      <c r="BK104" s="109"/>
      <c r="BL104">
        <v>295.563098135406</v>
      </c>
      <c r="BM104">
        <f t="shared" si="49"/>
        <v>218.123098135406</v>
      </c>
    </row>
    <row r="105" ht="13.5" spans="1:65">
      <c r="A105" s="88" t="s">
        <v>120</v>
      </c>
      <c r="B105" s="97">
        <f t="shared" si="35"/>
        <v>4.5</v>
      </c>
      <c r="C105" s="99">
        <v>4.5</v>
      </c>
      <c r="D105" s="100">
        <v>0</v>
      </c>
      <c r="E105" s="104"/>
      <c r="F105" s="102">
        <f t="shared" si="36"/>
        <v>0</v>
      </c>
      <c r="G105" s="102">
        <v>0</v>
      </c>
      <c r="H105" s="102">
        <v>0</v>
      </c>
      <c r="I105" s="102">
        <v>0</v>
      </c>
      <c r="J105" s="102">
        <f t="shared" si="37"/>
        <v>0</v>
      </c>
      <c r="K105" s="102"/>
      <c r="L105" s="102"/>
      <c r="M105" s="102"/>
      <c r="N105" s="102">
        <f t="shared" si="38"/>
        <v>52.2</v>
      </c>
      <c r="O105" s="102">
        <f t="shared" si="39"/>
        <v>52.2</v>
      </c>
      <c r="P105" s="102">
        <v>26.1</v>
      </c>
      <c r="Q105" s="102">
        <v>26.1</v>
      </c>
      <c r="R105" s="102">
        <v>0</v>
      </c>
      <c r="S105" s="102">
        <v>0</v>
      </c>
      <c r="T105" s="102">
        <f t="shared" si="40"/>
        <v>0</v>
      </c>
      <c r="U105" s="102">
        <v>0</v>
      </c>
      <c r="V105" s="102">
        <v>0</v>
      </c>
      <c r="W105" s="102">
        <v>0</v>
      </c>
      <c r="X105" s="102">
        <f t="shared" si="41"/>
        <v>65</v>
      </c>
      <c r="Y105" s="102">
        <v>65</v>
      </c>
      <c r="Z105" s="102"/>
      <c r="AA105" s="102"/>
      <c r="AB105" s="102">
        <f t="shared" si="42"/>
        <v>0</v>
      </c>
      <c r="AC105" s="102">
        <v>0</v>
      </c>
      <c r="AD105" s="102"/>
      <c r="AE105" s="102"/>
      <c r="AF105" s="102">
        <f t="shared" si="43"/>
        <v>0</v>
      </c>
      <c r="AG105" s="102">
        <v>0</v>
      </c>
      <c r="AH105" s="102"/>
      <c r="AI105" s="102"/>
      <c r="AJ105" s="102">
        <f t="shared" si="44"/>
        <v>0</v>
      </c>
      <c r="AK105" s="102">
        <v>0</v>
      </c>
      <c r="AL105" s="102"/>
      <c r="AM105" s="102"/>
      <c r="AN105" s="102">
        <f t="shared" si="45"/>
        <v>0</v>
      </c>
      <c r="AO105" s="102">
        <v>0</v>
      </c>
      <c r="AP105" s="102"/>
      <c r="AQ105" s="102"/>
      <c r="AR105" s="102">
        <f t="shared" si="46"/>
        <v>71.41</v>
      </c>
      <c r="AS105" s="102">
        <v>54</v>
      </c>
      <c r="AT105" s="97">
        <v>17.41</v>
      </c>
      <c r="AU105" s="102"/>
      <c r="AV105" s="102">
        <f t="shared" si="47"/>
        <v>14.62</v>
      </c>
      <c r="AW105" s="102">
        <v>22.24</v>
      </c>
      <c r="AX105" s="102">
        <v>-7.62</v>
      </c>
      <c r="AY105" s="102"/>
      <c r="AZ105" s="102">
        <f t="shared" si="48"/>
        <v>0</v>
      </c>
      <c r="BA105" s="102">
        <v>0</v>
      </c>
      <c r="BB105" s="102"/>
      <c r="BC105" s="102"/>
      <c r="BD105" s="108"/>
      <c r="BE105" s="108"/>
      <c r="BF105" s="108"/>
      <c r="BG105" s="108"/>
      <c r="BH105" s="109">
        <v>197.64</v>
      </c>
      <c r="BI105" s="109">
        <v>159.5</v>
      </c>
      <c r="BJ105" s="109">
        <v>38.14</v>
      </c>
      <c r="BK105" s="109"/>
      <c r="BL105">
        <v>462.38884682718</v>
      </c>
      <c r="BM105">
        <f t="shared" si="49"/>
        <v>280.75884682718</v>
      </c>
    </row>
    <row r="106" ht="13.5" spans="1:65">
      <c r="A106" s="88" t="s">
        <v>121</v>
      </c>
      <c r="B106" s="97">
        <f t="shared" si="35"/>
        <v>26.78</v>
      </c>
      <c r="C106" s="99">
        <v>26.78</v>
      </c>
      <c r="D106" s="100">
        <v>0</v>
      </c>
      <c r="E106" s="104"/>
      <c r="F106" s="102">
        <f t="shared" si="36"/>
        <v>0</v>
      </c>
      <c r="G106" s="102">
        <v>0</v>
      </c>
      <c r="H106" s="102">
        <v>0</v>
      </c>
      <c r="I106" s="102">
        <v>0</v>
      </c>
      <c r="J106" s="102">
        <f t="shared" si="37"/>
        <v>0</v>
      </c>
      <c r="K106" s="102"/>
      <c r="L106" s="102"/>
      <c r="M106" s="102"/>
      <c r="N106" s="102">
        <f t="shared" si="38"/>
        <v>48.72</v>
      </c>
      <c r="O106" s="102">
        <f t="shared" si="39"/>
        <v>48.72</v>
      </c>
      <c r="P106" s="102">
        <v>24.36</v>
      </c>
      <c r="Q106" s="102">
        <v>24.36</v>
      </c>
      <c r="R106" s="102">
        <v>0</v>
      </c>
      <c r="S106" s="102">
        <v>0</v>
      </c>
      <c r="T106" s="102">
        <f t="shared" si="40"/>
        <v>0</v>
      </c>
      <c r="U106" s="102">
        <v>0</v>
      </c>
      <c r="V106" s="102">
        <v>0</v>
      </c>
      <c r="W106" s="102">
        <v>0</v>
      </c>
      <c r="X106" s="102">
        <f t="shared" si="41"/>
        <v>25.5</v>
      </c>
      <c r="Y106" s="102">
        <v>25.5</v>
      </c>
      <c r="Z106" s="102"/>
      <c r="AA106" s="102"/>
      <c r="AB106" s="102">
        <f t="shared" si="42"/>
        <v>0</v>
      </c>
      <c r="AC106" s="102">
        <v>0</v>
      </c>
      <c r="AD106" s="102"/>
      <c r="AE106" s="102"/>
      <c r="AF106" s="102">
        <f t="shared" si="43"/>
        <v>0</v>
      </c>
      <c r="AG106" s="102">
        <v>0</v>
      </c>
      <c r="AH106" s="102"/>
      <c r="AI106" s="102"/>
      <c r="AJ106" s="102">
        <f t="shared" si="44"/>
        <v>0</v>
      </c>
      <c r="AK106" s="102">
        <v>0</v>
      </c>
      <c r="AL106" s="102"/>
      <c r="AM106" s="102"/>
      <c r="AN106" s="102">
        <f t="shared" si="45"/>
        <v>0</v>
      </c>
      <c r="AO106" s="102">
        <v>0</v>
      </c>
      <c r="AP106" s="102"/>
      <c r="AQ106" s="102"/>
      <c r="AR106" s="102">
        <f t="shared" si="46"/>
        <v>35.42</v>
      </c>
      <c r="AS106" s="102">
        <v>32.4</v>
      </c>
      <c r="AT106" s="97">
        <v>3.02</v>
      </c>
      <c r="AU106" s="102"/>
      <c r="AV106" s="102">
        <f t="shared" si="47"/>
        <v>13.31</v>
      </c>
      <c r="AW106" s="102">
        <v>18.36</v>
      </c>
      <c r="AX106" s="102">
        <v>-5.05</v>
      </c>
      <c r="AY106" s="102"/>
      <c r="AZ106" s="102">
        <f t="shared" si="48"/>
        <v>0</v>
      </c>
      <c r="BA106" s="102">
        <v>0</v>
      </c>
      <c r="BB106" s="102"/>
      <c r="BC106" s="102"/>
      <c r="BD106" s="108"/>
      <c r="BE106" s="108"/>
      <c r="BF106" s="108"/>
      <c r="BG106" s="108"/>
      <c r="BH106" s="109">
        <v>140.12</v>
      </c>
      <c r="BI106" s="109">
        <v>113.08</v>
      </c>
      <c r="BJ106" s="109">
        <v>27.04</v>
      </c>
      <c r="BK106" s="109"/>
      <c r="BL106">
        <v>327.819436251036</v>
      </c>
      <c r="BM106">
        <f t="shared" si="49"/>
        <v>202.449436251036</v>
      </c>
    </row>
    <row r="107" ht="13.5" spans="1:65">
      <c r="A107" s="88" t="s">
        <v>122</v>
      </c>
      <c r="B107" s="97">
        <f t="shared" si="35"/>
        <v>31.52</v>
      </c>
      <c r="C107" s="99">
        <v>31.52</v>
      </c>
      <c r="D107" s="100">
        <v>0</v>
      </c>
      <c r="E107" s="104"/>
      <c r="F107" s="102">
        <f t="shared" si="36"/>
        <v>14</v>
      </c>
      <c r="G107" s="102">
        <v>14</v>
      </c>
      <c r="H107" s="102">
        <v>0</v>
      </c>
      <c r="I107" s="102">
        <v>0</v>
      </c>
      <c r="J107" s="102">
        <f t="shared" si="37"/>
        <v>0</v>
      </c>
      <c r="K107" s="102"/>
      <c r="L107" s="102"/>
      <c r="M107" s="102"/>
      <c r="N107" s="102">
        <f t="shared" si="38"/>
        <v>55.68</v>
      </c>
      <c r="O107" s="102">
        <f t="shared" si="39"/>
        <v>55.68</v>
      </c>
      <c r="P107" s="102">
        <v>27.84</v>
      </c>
      <c r="Q107" s="102">
        <v>27.84</v>
      </c>
      <c r="R107" s="102">
        <v>0</v>
      </c>
      <c r="S107" s="102">
        <v>0</v>
      </c>
      <c r="T107" s="102">
        <f t="shared" si="40"/>
        <v>0</v>
      </c>
      <c r="U107" s="102">
        <v>0</v>
      </c>
      <c r="V107" s="102">
        <v>0</v>
      </c>
      <c r="W107" s="102">
        <v>0</v>
      </c>
      <c r="X107" s="102">
        <f t="shared" si="41"/>
        <v>70</v>
      </c>
      <c r="Y107" s="102">
        <v>70</v>
      </c>
      <c r="Z107" s="102"/>
      <c r="AA107" s="102"/>
      <c r="AB107" s="102">
        <f t="shared" si="42"/>
        <v>0</v>
      </c>
      <c r="AC107" s="102">
        <v>0</v>
      </c>
      <c r="AD107" s="102"/>
      <c r="AE107" s="102"/>
      <c r="AF107" s="102">
        <f t="shared" si="43"/>
        <v>0</v>
      </c>
      <c r="AG107" s="102">
        <v>0</v>
      </c>
      <c r="AH107" s="102"/>
      <c r="AI107" s="102"/>
      <c r="AJ107" s="102">
        <f t="shared" si="44"/>
        <v>0</v>
      </c>
      <c r="AK107" s="102">
        <v>0</v>
      </c>
      <c r="AL107" s="102"/>
      <c r="AM107" s="102"/>
      <c r="AN107" s="102">
        <f t="shared" si="45"/>
        <v>0</v>
      </c>
      <c r="AO107" s="102">
        <v>0</v>
      </c>
      <c r="AP107" s="102"/>
      <c r="AQ107" s="102"/>
      <c r="AR107" s="102">
        <f t="shared" si="46"/>
        <v>39.49</v>
      </c>
      <c r="AS107" s="102">
        <v>38.88</v>
      </c>
      <c r="AT107" s="97">
        <v>0.61</v>
      </c>
      <c r="AU107" s="102"/>
      <c r="AV107" s="102">
        <f t="shared" si="47"/>
        <v>12.66</v>
      </c>
      <c r="AW107" s="102">
        <v>18.63</v>
      </c>
      <c r="AX107" s="102">
        <v>-5.97</v>
      </c>
      <c r="AY107" s="102"/>
      <c r="AZ107" s="102">
        <f t="shared" si="48"/>
        <v>0</v>
      </c>
      <c r="BA107" s="102">
        <v>0</v>
      </c>
      <c r="BB107" s="102"/>
      <c r="BC107" s="102"/>
      <c r="BD107" s="108"/>
      <c r="BE107" s="108"/>
      <c r="BF107" s="108"/>
      <c r="BG107" s="108"/>
      <c r="BH107" s="109">
        <v>156.34</v>
      </c>
      <c r="BI107" s="109">
        <v>126.17</v>
      </c>
      <c r="BJ107" s="109">
        <v>30.17</v>
      </c>
      <c r="BK107" s="109"/>
      <c r="BL107">
        <v>365.763833989735</v>
      </c>
      <c r="BM107">
        <f t="shared" si="49"/>
        <v>170.253833989735</v>
      </c>
    </row>
    <row r="108" ht="13.5" spans="1:65">
      <c r="A108" s="89" t="s">
        <v>123</v>
      </c>
      <c r="B108" s="97">
        <f t="shared" si="35"/>
        <v>15.52</v>
      </c>
      <c r="C108" s="99">
        <v>7.52</v>
      </c>
      <c r="D108" s="100">
        <v>8</v>
      </c>
      <c r="E108" s="112"/>
      <c r="F108" s="102">
        <f t="shared" si="36"/>
        <v>0</v>
      </c>
      <c r="G108" s="102">
        <v>0</v>
      </c>
      <c r="H108" s="102">
        <v>0</v>
      </c>
      <c r="I108" s="102">
        <v>0</v>
      </c>
      <c r="J108" s="102">
        <f t="shared" si="37"/>
        <v>0</v>
      </c>
      <c r="K108" s="102"/>
      <c r="L108" s="102"/>
      <c r="M108" s="102"/>
      <c r="N108" s="102">
        <f t="shared" si="38"/>
        <v>10.44</v>
      </c>
      <c r="O108" s="102">
        <f t="shared" si="39"/>
        <v>10.44</v>
      </c>
      <c r="P108" s="102">
        <v>5.22</v>
      </c>
      <c r="Q108" s="102">
        <v>5.22</v>
      </c>
      <c r="R108" s="102">
        <v>0</v>
      </c>
      <c r="S108" s="102">
        <v>0</v>
      </c>
      <c r="T108" s="102">
        <f t="shared" si="40"/>
        <v>0</v>
      </c>
      <c r="U108" s="102">
        <v>0</v>
      </c>
      <c r="V108" s="102">
        <v>0</v>
      </c>
      <c r="W108" s="102">
        <v>0</v>
      </c>
      <c r="X108" s="102">
        <f t="shared" si="41"/>
        <v>6.5</v>
      </c>
      <c r="Y108" s="102">
        <v>6.5</v>
      </c>
      <c r="Z108" s="102"/>
      <c r="AA108" s="102"/>
      <c r="AB108" s="102">
        <f t="shared" si="42"/>
        <v>0</v>
      </c>
      <c r="AC108" s="102">
        <v>0</v>
      </c>
      <c r="AD108" s="102"/>
      <c r="AE108" s="102"/>
      <c r="AF108" s="102">
        <f t="shared" si="43"/>
        <v>0</v>
      </c>
      <c r="AG108" s="102">
        <v>0</v>
      </c>
      <c r="AH108" s="102"/>
      <c r="AI108" s="102"/>
      <c r="AJ108" s="102">
        <f t="shared" si="44"/>
        <v>0</v>
      </c>
      <c r="AK108" s="102">
        <v>0</v>
      </c>
      <c r="AL108" s="102"/>
      <c r="AM108" s="102"/>
      <c r="AN108" s="102">
        <f t="shared" si="45"/>
        <v>0</v>
      </c>
      <c r="AO108" s="102">
        <v>0</v>
      </c>
      <c r="AP108" s="102"/>
      <c r="AQ108" s="102"/>
      <c r="AR108" s="102">
        <f t="shared" si="46"/>
        <v>7.69</v>
      </c>
      <c r="AS108" s="102">
        <v>7.34</v>
      </c>
      <c r="AT108" s="97">
        <v>0.35</v>
      </c>
      <c r="AU108" s="102"/>
      <c r="AV108" s="102">
        <f t="shared" si="47"/>
        <v>0</v>
      </c>
      <c r="AW108" s="102">
        <v>0</v>
      </c>
      <c r="AX108" s="102">
        <v>0</v>
      </c>
      <c r="AY108" s="102"/>
      <c r="AZ108" s="102">
        <f t="shared" si="48"/>
        <v>0</v>
      </c>
      <c r="BA108" s="102">
        <v>0</v>
      </c>
      <c r="BB108" s="102"/>
      <c r="BC108" s="102"/>
      <c r="BD108" s="108"/>
      <c r="BE108" s="108"/>
      <c r="BF108" s="108"/>
      <c r="BG108" s="108"/>
      <c r="BH108" s="109">
        <v>30.78</v>
      </c>
      <c r="BI108" s="109">
        <v>24.84</v>
      </c>
      <c r="BJ108" s="109">
        <v>5.94</v>
      </c>
      <c r="BK108" s="109"/>
      <c r="BL108">
        <v>72.0007547223887</v>
      </c>
      <c r="BM108">
        <f t="shared" si="49"/>
        <v>37.0707547223887</v>
      </c>
    </row>
    <row r="109" ht="13.5" spans="1:65">
      <c r="A109" s="89" t="s">
        <v>124</v>
      </c>
      <c r="B109" s="97">
        <f t="shared" si="35"/>
        <v>25.96</v>
      </c>
      <c r="C109" s="99">
        <v>17.96</v>
      </c>
      <c r="D109" s="100">
        <v>8</v>
      </c>
      <c r="E109" s="112"/>
      <c r="F109" s="102">
        <f t="shared" si="36"/>
        <v>0</v>
      </c>
      <c r="G109" s="102">
        <v>0</v>
      </c>
      <c r="H109" s="102">
        <v>0</v>
      </c>
      <c r="I109" s="102">
        <v>0</v>
      </c>
      <c r="J109" s="102">
        <f t="shared" si="37"/>
        <v>0</v>
      </c>
      <c r="K109" s="102"/>
      <c r="L109" s="102"/>
      <c r="M109" s="102"/>
      <c r="N109" s="102">
        <f t="shared" si="38"/>
        <v>10.44</v>
      </c>
      <c r="O109" s="102">
        <f t="shared" si="39"/>
        <v>10.44</v>
      </c>
      <c r="P109" s="102">
        <v>5.22</v>
      </c>
      <c r="Q109" s="102">
        <v>5.22</v>
      </c>
      <c r="R109" s="102">
        <v>0</v>
      </c>
      <c r="S109" s="102">
        <v>0</v>
      </c>
      <c r="T109" s="102">
        <f t="shared" si="40"/>
        <v>0</v>
      </c>
      <c r="U109" s="102">
        <v>0</v>
      </c>
      <c r="V109" s="102">
        <v>0</v>
      </c>
      <c r="W109" s="102">
        <v>0</v>
      </c>
      <c r="X109" s="102">
        <f t="shared" si="41"/>
        <v>13</v>
      </c>
      <c r="Y109" s="102">
        <v>13</v>
      </c>
      <c r="Z109" s="102"/>
      <c r="AA109" s="102"/>
      <c r="AB109" s="102">
        <f t="shared" si="42"/>
        <v>0</v>
      </c>
      <c r="AC109" s="102">
        <v>0</v>
      </c>
      <c r="AD109" s="102"/>
      <c r="AE109" s="102"/>
      <c r="AF109" s="102">
        <f t="shared" si="43"/>
        <v>0</v>
      </c>
      <c r="AG109" s="102">
        <v>0</v>
      </c>
      <c r="AH109" s="102"/>
      <c r="AI109" s="102"/>
      <c r="AJ109" s="102">
        <f t="shared" si="44"/>
        <v>0</v>
      </c>
      <c r="AK109" s="102">
        <v>0</v>
      </c>
      <c r="AL109" s="102"/>
      <c r="AM109" s="102"/>
      <c r="AN109" s="102">
        <f t="shared" si="45"/>
        <v>0</v>
      </c>
      <c r="AO109" s="102">
        <v>0</v>
      </c>
      <c r="AP109" s="102"/>
      <c r="AQ109" s="102"/>
      <c r="AR109" s="102">
        <f t="shared" si="46"/>
        <v>9.01</v>
      </c>
      <c r="AS109" s="102">
        <v>8.6</v>
      </c>
      <c r="AT109" s="97">
        <v>0.41</v>
      </c>
      <c r="AU109" s="102"/>
      <c r="AV109" s="102">
        <f t="shared" si="47"/>
        <v>0</v>
      </c>
      <c r="AW109" s="102">
        <v>0</v>
      </c>
      <c r="AX109" s="102">
        <v>0</v>
      </c>
      <c r="AY109" s="102"/>
      <c r="AZ109" s="102">
        <f t="shared" si="48"/>
        <v>0</v>
      </c>
      <c r="BA109" s="102">
        <v>0</v>
      </c>
      <c r="BB109" s="102"/>
      <c r="BC109" s="102"/>
      <c r="BD109" s="108"/>
      <c r="BE109" s="108"/>
      <c r="BF109" s="108"/>
      <c r="BG109" s="108"/>
      <c r="BH109" s="109">
        <v>40.62</v>
      </c>
      <c r="BI109" s="109">
        <v>32.78</v>
      </c>
      <c r="BJ109" s="109">
        <v>7.84</v>
      </c>
      <c r="BK109" s="109"/>
      <c r="BL109">
        <v>95.0409962335531</v>
      </c>
      <c r="BM109">
        <f t="shared" si="49"/>
        <v>41.8509962335531</v>
      </c>
    </row>
    <row r="110" ht="13.5" spans="1:65">
      <c r="A110" s="89" t="s">
        <v>125</v>
      </c>
      <c r="B110" s="97">
        <f t="shared" si="35"/>
        <v>19.24</v>
      </c>
      <c r="C110" s="99">
        <v>11.24</v>
      </c>
      <c r="D110" s="100">
        <v>8</v>
      </c>
      <c r="E110" s="112"/>
      <c r="F110" s="102">
        <f t="shared" si="36"/>
        <v>0</v>
      </c>
      <c r="G110" s="102">
        <v>0</v>
      </c>
      <c r="H110" s="102">
        <v>0</v>
      </c>
      <c r="I110" s="102">
        <v>0</v>
      </c>
      <c r="J110" s="102">
        <f t="shared" si="37"/>
        <v>0</v>
      </c>
      <c r="K110" s="102"/>
      <c r="L110" s="102"/>
      <c r="M110" s="102"/>
      <c r="N110" s="102">
        <f t="shared" si="38"/>
        <v>10.44</v>
      </c>
      <c r="O110" s="102">
        <f t="shared" si="39"/>
        <v>10.44</v>
      </c>
      <c r="P110" s="102">
        <v>5.22</v>
      </c>
      <c r="Q110" s="102">
        <v>5.22</v>
      </c>
      <c r="R110" s="102">
        <v>0</v>
      </c>
      <c r="S110" s="102">
        <v>0</v>
      </c>
      <c r="T110" s="102">
        <f t="shared" si="40"/>
        <v>0</v>
      </c>
      <c r="U110" s="102">
        <v>0</v>
      </c>
      <c r="V110" s="102">
        <v>0</v>
      </c>
      <c r="W110" s="102">
        <v>0</v>
      </c>
      <c r="X110" s="102">
        <f t="shared" si="41"/>
        <v>11</v>
      </c>
      <c r="Y110" s="102">
        <v>11</v>
      </c>
      <c r="Z110" s="102"/>
      <c r="AA110" s="102"/>
      <c r="AB110" s="102">
        <f t="shared" si="42"/>
        <v>0</v>
      </c>
      <c r="AC110" s="102">
        <v>0</v>
      </c>
      <c r="AD110" s="102"/>
      <c r="AE110" s="102"/>
      <c r="AF110" s="102">
        <f t="shared" si="43"/>
        <v>0</v>
      </c>
      <c r="AG110" s="102">
        <v>0</v>
      </c>
      <c r="AH110" s="102"/>
      <c r="AI110" s="102"/>
      <c r="AJ110" s="102">
        <f t="shared" si="44"/>
        <v>0</v>
      </c>
      <c r="AK110" s="102">
        <v>0</v>
      </c>
      <c r="AL110" s="102"/>
      <c r="AM110" s="102"/>
      <c r="AN110" s="102">
        <f t="shared" si="45"/>
        <v>0</v>
      </c>
      <c r="AO110" s="102">
        <v>0</v>
      </c>
      <c r="AP110" s="102"/>
      <c r="AQ110" s="102"/>
      <c r="AR110" s="102">
        <f t="shared" si="46"/>
        <v>10.74</v>
      </c>
      <c r="AS110" s="102">
        <v>10.63</v>
      </c>
      <c r="AT110" s="97">
        <v>0.11</v>
      </c>
      <c r="AU110" s="102"/>
      <c r="AV110" s="102">
        <f t="shared" si="47"/>
        <v>0</v>
      </c>
      <c r="AW110" s="102">
        <v>0</v>
      </c>
      <c r="AX110" s="102">
        <v>0</v>
      </c>
      <c r="AY110" s="102"/>
      <c r="AZ110" s="102">
        <f t="shared" si="48"/>
        <v>0</v>
      </c>
      <c r="BA110" s="102">
        <v>0</v>
      </c>
      <c r="BB110" s="102"/>
      <c r="BC110" s="102"/>
      <c r="BD110" s="108"/>
      <c r="BE110" s="108"/>
      <c r="BF110" s="108"/>
      <c r="BG110" s="108"/>
      <c r="BH110" s="109">
        <v>40.32</v>
      </c>
      <c r="BI110" s="109">
        <v>32.54</v>
      </c>
      <c r="BJ110" s="109">
        <v>7.78</v>
      </c>
      <c r="BK110" s="109"/>
      <c r="BL110">
        <v>94.3209886863292</v>
      </c>
      <c r="BM110">
        <f t="shared" si="49"/>
        <v>48.1209886863292</v>
      </c>
    </row>
    <row r="111" ht="13.5" spans="1:65">
      <c r="A111" s="89" t="s">
        <v>126</v>
      </c>
      <c r="B111" s="97">
        <f t="shared" si="35"/>
        <v>16.04</v>
      </c>
      <c r="C111" s="99">
        <v>8.04</v>
      </c>
      <c r="D111" s="100">
        <v>8</v>
      </c>
      <c r="E111" s="112"/>
      <c r="F111" s="102">
        <f t="shared" si="36"/>
        <v>0</v>
      </c>
      <c r="G111" s="102">
        <v>0</v>
      </c>
      <c r="H111" s="102">
        <v>0</v>
      </c>
      <c r="I111" s="102">
        <v>0</v>
      </c>
      <c r="J111" s="102">
        <f t="shared" si="37"/>
        <v>0</v>
      </c>
      <c r="K111" s="102"/>
      <c r="L111" s="102"/>
      <c r="M111" s="102"/>
      <c r="N111" s="102">
        <f t="shared" si="38"/>
        <v>3.48</v>
      </c>
      <c r="O111" s="102">
        <f t="shared" si="39"/>
        <v>3.48</v>
      </c>
      <c r="P111" s="102">
        <v>1.74</v>
      </c>
      <c r="Q111" s="102">
        <v>1.74</v>
      </c>
      <c r="R111" s="102">
        <v>0</v>
      </c>
      <c r="S111" s="102">
        <v>0</v>
      </c>
      <c r="T111" s="102">
        <f t="shared" si="40"/>
        <v>0</v>
      </c>
      <c r="U111" s="102">
        <v>0</v>
      </c>
      <c r="V111" s="102">
        <v>0</v>
      </c>
      <c r="W111" s="102">
        <v>0</v>
      </c>
      <c r="X111" s="102">
        <f t="shared" si="41"/>
        <v>2.5</v>
      </c>
      <c r="Y111" s="102">
        <v>2.5</v>
      </c>
      <c r="Z111" s="102"/>
      <c r="AA111" s="102"/>
      <c r="AB111" s="102">
        <f t="shared" si="42"/>
        <v>0</v>
      </c>
      <c r="AC111" s="102">
        <v>0</v>
      </c>
      <c r="AD111" s="102"/>
      <c r="AE111" s="102"/>
      <c r="AF111" s="102">
        <f t="shared" si="43"/>
        <v>0</v>
      </c>
      <c r="AG111" s="102">
        <v>0</v>
      </c>
      <c r="AH111" s="102"/>
      <c r="AI111" s="102"/>
      <c r="AJ111" s="102">
        <f t="shared" si="44"/>
        <v>0</v>
      </c>
      <c r="AK111" s="102">
        <v>0</v>
      </c>
      <c r="AL111" s="102"/>
      <c r="AM111" s="102"/>
      <c r="AN111" s="102">
        <f t="shared" si="45"/>
        <v>0</v>
      </c>
      <c r="AO111" s="102">
        <v>0</v>
      </c>
      <c r="AP111" s="102"/>
      <c r="AQ111" s="102"/>
      <c r="AR111" s="102">
        <f t="shared" si="46"/>
        <v>1.88</v>
      </c>
      <c r="AS111" s="102">
        <v>1.88</v>
      </c>
      <c r="AT111" s="97">
        <v>0</v>
      </c>
      <c r="AU111" s="102"/>
      <c r="AV111" s="102">
        <f t="shared" si="47"/>
        <v>0</v>
      </c>
      <c r="AW111" s="102">
        <v>0</v>
      </c>
      <c r="AX111" s="102">
        <v>0</v>
      </c>
      <c r="AY111" s="102"/>
      <c r="AZ111" s="102">
        <f t="shared" si="48"/>
        <v>0</v>
      </c>
      <c r="BA111" s="102">
        <v>0</v>
      </c>
      <c r="BB111" s="102"/>
      <c r="BC111" s="102"/>
      <c r="BD111" s="108"/>
      <c r="BE111" s="108"/>
      <c r="BF111" s="108"/>
      <c r="BG111" s="108"/>
      <c r="BH111" s="109">
        <v>14.77</v>
      </c>
      <c r="BI111" s="109">
        <v>11.92</v>
      </c>
      <c r="BJ111" s="109">
        <v>2.85</v>
      </c>
      <c r="BK111" s="109"/>
      <c r="BL111">
        <v>34.5603622667466</v>
      </c>
      <c r="BM111">
        <f t="shared" si="49"/>
        <v>12.4003622667466</v>
      </c>
    </row>
    <row r="112" ht="13.5" spans="1:65">
      <c r="A112" s="89" t="s">
        <v>127</v>
      </c>
      <c r="B112" s="97">
        <f t="shared" ref="B112:B119" si="50">C112+D112</f>
        <v>37.83</v>
      </c>
      <c r="C112" s="99">
        <v>29.83</v>
      </c>
      <c r="D112" s="100">
        <v>8</v>
      </c>
      <c r="E112" s="112"/>
      <c r="F112" s="102">
        <f t="shared" ref="F112:F119" si="51">G112+H112</f>
        <v>7</v>
      </c>
      <c r="G112" s="102">
        <v>7</v>
      </c>
      <c r="H112" s="102">
        <v>0</v>
      </c>
      <c r="I112" s="102">
        <v>0</v>
      </c>
      <c r="J112" s="102">
        <f t="shared" ref="J112:J119" si="52">K112+L112</f>
        <v>0</v>
      </c>
      <c r="K112" s="102"/>
      <c r="L112" s="102"/>
      <c r="M112" s="102"/>
      <c r="N112" s="102">
        <f t="shared" ref="N112:N119" si="53">O112+R112</f>
        <v>24.36</v>
      </c>
      <c r="O112" s="102">
        <f t="shared" ref="O112:O119" si="54">P112+Q112</f>
        <v>24.36</v>
      </c>
      <c r="P112" s="102">
        <v>12.18</v>
      </c>
      <c r="Q112" s="102">
        <v>12.18</v>
      </c>
      <c r="R112" s="102">
        <v>0</v>
      </c>
      <c r="S112" s="102">
        <v>0</v>
      </c>
      <c r="T112" s="102">
        <f t="shared" ref="T112:T119" si="55">U112+V112</f>
        <v>0</v>
      </c>
      <c r="U112" s="102">
        <v>0</v>
      </c>
      <c r="V112" s="102">
        <v>0</v>
      </c>
      <c r="W112" s="102">
        <v>0</v>
      </c>
      <c r="X112" s="102">
        <f t="shared" ref="X112:X119" si="56">Y112+Z112</f>
        <v>40</v>
      </c>
      <c r="Y112" s="102">
        <v>40</v>
      </c>
      <c r="Z112" s="102"/>
      <c r="AA112" s="102"/>
      <c r="AB112" s="102">
        <f t="shared" ref="AB112:AB119" si="57">AC112+AD112</f>
        <v>0</v>
      </c>
      <c r="AC112" s="102">
        <v>0</v>
      </c>
      <c r="AD112" s="102"/>
      <c r="AE112" s="102"/>
      <c r="AF112" s="102">
        <f t="shared" ref="AF112:AF119" si="58">AG112+AH112</f>
        <v>0</v>
      </c>
      <c r="AG112" s="102">
        <v>0</v>
      </c>
      <c r="AH112" s="102"/>
      <c r="AI112" s="102"/>
      <c r="AJ112" s="102">
        <f t="shared" ref="AJ112:AJ119" si="59">AK112+AL112</f>
        <v>0</v>
      </c>
      <c r="AK112" s="102">
        <v>0</v>
      </c>
      <c r="AL112" s="102"/>
      <c r="AM112" s="102"/>
      <c r="AN112" s="102">
        <f t="shared" ref="AN112:AN119" si="60">AO112+AP112</f>
        <v>0</v>
      </c>
      <c r="AO112" s="102">
        <v>0</v>
      </c>
      <c r="AP112" s="102"/>
      <c r="AQ112" s="102"/>
      <c r="AR112" s="102">
        <f t="shared" ref="AR112:AR119" si="61">AS112+AT112</f>
        <v>22.29</v>
      </c>
      <c r="AS112" s="102">
        <v>21.6</v>
      </c>
      <c r="AT112" s="97">
        <v>0.69</v>
      </c>
      <c r="AU112" s="102"/>
      <c r="AV112" s="102">
        <f t="shared" ref="AV112:AV119" si="62">AW112+AX112</f>
        <v>0</v>
      </c>
      <c r="AW112" s="102">
        <v>0</v>
      </c>
      <c r="AX112" s="102">
        <v>0</v>
      </c>
      <c r="AY112" s="102"/>
      <c r="AZ112" s="102">
        <f t="shared" ref="AZ112:AZ119" si="63">BA112+BB112</f>
        <v>0</v>
      </c>
      <c r="BA112" s="102">
        <v>0</v>
      </c>
      <c r="BB112" s="102"/>
      <c r="BC112" s="102"/>
      <c r="BD112" s="108"/>
      <c r="BE112" s="108"/>
      <c r="BF112" s="108"/>
      <c r="BG112" s="108"/>
      <c r="BH112" s="109">
        <v>87.71</v>
      </c>
      <c r="BI112" s="109">
        <v>70.78</v>
      </c>
      <c r="BJ112" s="109">
        <v>16.93</v>
      </c>
      <c r="BK112" s="109"/>
      <c r="BL112">
        <v>205.202150958808</v>
      </c>
      <c r="BM112">
        <f t="shared" si="49"/>
        <v>85.902150958808</v>
      </c>
    </row>
    <row r="113" ht="13.5" spans="1:65">
      <c r="A113" s="89" t="s">
        <v>128</v>
      </c>
      <c r="B113" s="97">
        <f t="shared" si="50"/>
        <v>22.02</v>
      </c>
      <c r="C113" s="99">
        <v>14.02</v>
      </c>
      <c r="D113" s="100">
        <v>8</v>
      </c>
      <c r="E113" s="112"/>
      <c r="F113" s="102">
        <f t="shared" si="51"/>
        <v>14</v>
      </c>
      <c r="G113" s="102">
        <v>14</v>
      </c>
      <c r="H113" s="102">
        <v>0</v>
      </c>
      <c r="I113" s="102">
        <v>0</v>
      </c>
      <c r="J113" s="102">
        <f t="shared" si="52"/>
        <v>0</v>
      </c>
      <c r="K113" s="102"/>
      <c r="L113" s="102"/>
      <c r="M113" s="102"/>
      <c r="N113" s="102">
        <f t="shared" si="53"/>
        <v>10.44</v>
      </c>
      <c r="O113" s="102">
        <f t="shared" si="54"/>
        <v>10.44</v>
      </c>
      <c r="P113" s="102">
        <v>5.22</v>
      </c>
      <c r="Q113" s="102">
        <v>5.22</v>
      </c>
      <c r="R113" s="102">
        <v>0</v>
      </c>
      <c r="S113" s="102">
        <v>0</v>
      </c>
      <c r="T113" s="102">
        <f t="shared" si="55"/>
        <v>0</v>
      </c>
      <c r="U113" s="102">
        <v>0</v>
      </c>
      <c r="V113" s="102">
        <v>0</v>
      </c>
      <c r="W113" s="102">
        <v>0</v>
      </c>
      <c r="X113" s="102">
        <f t="shared" si="56"/>
        <v>25</v>
      </c>
      <c r="Y113" s="102">
        <v>25</v>
      </c>
      <c r="Z113" s="102"/>
      <c r="AA113" s="102"/>
      <c r="AB113" s="102">
        <f t="shared" si="57"/>
        <v>0</v>
      </c>
      <c r="AC113" s="102">
        <v>0</v>
      </c>
      <c r="AD113" s="102"/>
      <c r="AE113" s="102"/>
      <c r="AF113" s="102">
        <f t="shared" si="58"/>
        <v>0</v>
      </c>
      <c r="AG113" s="102">
        <v>0</v>
      </c>
      <c r="AH113" s="102"/>
      <c r="AI113" s="102"/>
      <c r="AJ113" s="102">
        <f t="shared" si="59"/>
        <v>0</v>
      </c>
      <c r="AK113" s="102">
        <v>0</v>
      </c>
      <c r="AL113" s="102"/>
      <c r="AM113" s="102"/>
      <c r="AN113" s="102">
        <f t="shared" si="60"/>
        <v>0</v>
      </c>
      <c r="AO113" s="102">
        <v>0</v>
      </c>
      <c r="AP113" s="102"/>
      <c r="AQ113" s="102"/>
      <c r="AR113" s="102">
        <f t="shared" si="61"/>
        <v>7</v>
      </c>
      <c r="AS113" s="102">
        <v>6.63</v>
      </c>
      <c r="AT113" s="97">
        <v>0.37</v>
      </c>
      <c r="AU113" s="102"/>
      <c r="AV113" s="102">
        <f t="shared" si="62"/>
        <v>0</v>
      </c>
      <c r="AW113" s="102">
        <v>0</v>
      </c>
      <c r="AX113" s="102">
        <v>0</v>
      </c>
      <c r="AY113" s="102"/>
      <c r="AZ113" s="102">
        <f t="shared" si="63"/>
        <v>0</v>
      </c>
      <c r="BA113" s="102">
        <v>0</v>
      </c>
      <c r="BB113" s="102"/>
      <c r="BC113" s="102"/>
      <c r="BD113" s="108"/>
      <c r="BE113" s="108"/>
      <c r="BF113" s="108"/>
      <c r="BG113" s="108"/>
      <c r="BH113" s="109">
        <v>35.08</v>
      </c>
      <c r="BI113" s="109">
        <v>28.31</v>
      </c>
      <c r="BJ113" s="109">
        <v>6.77</v>
      </c>
      <c r="BK113" s="109"/>
      <c r="BL113">
        <v>82.0808603835232</v>
      </c>
      <c r="BM113">
        <f t="shared" si="49"/>
        <v>8.84086038352321</v>
      </c>
    </row>
    <row r="114" ht="13.5" spans="1:65">
      <c r="A114" s="88" t="s">
        <v>129</v>
      </c>
      <c r="B114" s="97">
        <f t="shared" si="50"/>
        <v>16.5</v>
      </c>
      <c r="C114" s="99">
        <v>8.5</v>
      </c>
      <c r="D114" s="100">
        <v>8</v>
      </c>
      <c r="E114" s="104"/>
      <c r="F114" s="102">
        <f t="shared" si="51"/>
        <v>14</v>
      </c>
      <c r="G114" s="102">
        <v>14</v>
      </c>
      <c r="H114" s="102">
        <v>0</v>
      </c>
      <c r="I114" s="102">
        <v>0</v>
      </c>
      <c r="J114" s="102">
        <f t="shared" si="52"/>
        <v>0</v>
      </c>
      <c r="K114" s="102"/>
      <c r="L114" s="102"/>
      <c r="M114" s="102"/>
      <c r="N114" s="102">
        <f t="shared" si="53"/>
        <v>111.36</v>
      </c>
      <c r="O114" s="102">
        <f t="shared" si="54"/>
        <v>111.36</v>
      </c>
      <c r="P114" s="102">
        <v>55.68</v>
      </c>
      <c r="Q114" s="102">
        <v>55.68</v>
      </c>
      <c r="R114" s="102">
        <v>0</v>
      </c>
      <c r="S114" s="102">
        <v>0</v>
      </c>
      <c r="T114" s="102">
        <f t="shared" si="55"/>
        <v>0</v>
      </c>
      <c r="U114" s="102">
        <v>0</v>
      </c>
      <c r="V114" s="102">
        <v>0</v>
      </c>
      <c r="W114" s="102">
        <v>0</v>
      </c>
      <c r="X114" s="102">
        <f t="shared" si="56"/>
        <v>71.5</v>
      </c>
      <c r="Y114" s="102">
        <v>71.5</v>
      </c>
      <c r="Z114" s="102"/>
      <c r="AA114" s="102"/>
      <c r="AB114" s="102">
        <f t="shared" si="57"/>
        <v>0</v>
      </c>
      <c r="AC114" s="102">
        <v>0</v>
      </c>
      <c r="AD114" s="102"/>
      <c r="AE114" s="102"/>
      <c r="AF114" s="102">
        <f t="shared" si="58"/>
        <v>0</v>
      </c>
      <c r="AG114" s="102">
        <v>0</v>
      </c>
      <c r="AH114" s="102"/>
      <c r="AI114" s="102"/>
      <c r="AJ114" s="102">
        <f t="shared" si="59"/>
        <v>0</v>
      </c>
      <c r="AK114" s="102">
        <v>0</v>
      </c>
      <c r="AL114" s="102"/>
      <c r="AM114" s="102"/>
      <c r="AN114" s="102">
        <f t="shared" si="60"/>
        <v>0</v>
      </c>
      <c r="AO114" s="102">
        <v>0</v>
      </c>
      <c r="AP114" s="102"/>
      <c r="AQ114" s="102"/>
      <c r="AR114" s="102">
        <f t="shared" si="61"/>
        <v>109.49</v>
      </c>
      <c r="AS114" s="102">
        <v>92.88</v>
      </c>
      <c r="AT114" s="97">
        <v>16.61</v>
      </c>
      <c r="AU114" s="102"/>
      <c r="AV114" s="102">
        <f t="shared" si="62"/>
        <v>0</v>
      </c>
      <c r="AW114" s="102">
        <v>0</v>
      </c>
      <c r="AX114" s="102">
        <v>0</v>
      </c>
      <c r="AY114" s="102"/>
      <c r="AZ114" s="102">
        <f t="shared" si="63"/>
        <v>0</v>
      </c>
      <c r="BA114" s="102">
        <v>0</v>
      </c>
      <c r="BB114" s="102"/>
      <c r="BC114" s="102"/>
      <c r="BD114" s="108"/>
      <c r="BE114" s="108"/>
      <c r="BF114" s="108"/>
      <c r="BG114" s="108"/>
      <c r="BH114" s="109">
        <v>341.61</v>
      </c>
      <c r="BI114" s="109">
        <v>275.69</v>
      </c>
      <c r="BJ114" s="109">
        <v>65.92</v>
      </c>
      <c r="BK114" s="109"/>
      <c r="BL114">
        <v>799.208377418515</v>
      </c>
      <c r="BM114">
        <f t="shared" si="49"/>
        <v>532.038377418515</v>
      </c>
    </row>
    <row r="115" ht="13.5" spans="1:65">
      <c r="A115" s="88" t="s">
        <v>130</v>
      </c>
      <c r="B115" s="97">
        <f t="shared" si="50"/>
        <v>19</v>
      </c>
      <c r="C115" s="99">
        <v>11</v>
      </c>
      <c r="D115" s="100">
        <v>8</v>
      </c>
      <c r="E115" s="104"/>
      <c r="F115" s="102">
        <f t="shared" si="51"/>
        <v>0</v>
      </c>
      <c r="G115" s="102">
        <v>0</v>
      </c>
      <c r="H115" s="102">
        <v>0</v>
      </c>
      <c r="I115" s="102">
        <v>0</v>
      </c>
      <c r="J115" s="102">
        <f t="shared" si="52"/>
        <v>0</v>
      </c>
      <c r="K115" s="102"/>
      <c r="L115" s="102"/>
      <c r="M115" s="102"/>
      <c r="N115" s="102">
        <f t="shared" si="53"/>
        <v>31.32</v>
      </c>
      <c r="O115" s="102">
        <f t="shared" si="54"/>
        <v>31.32</v>
      </c>
      <c r="P115" s="102">
        <v>15.66</v>
      </c>
      <c r="Q115" s="102">
        <v>15.66</v>
      </c>
      <c r="R115" s="102">
        <v>0</v>
      </c>
      <c r="S115" s="102">
        <v>0</v>
      </c>
      <c r="T115" s="102">
        <f t="shared" si="55"/>
        <v>0</v>
      </c>
      <c r="U115" s="102">
        <v>0</v>
      </c>
      <c r="V115" s="102">
        <v>0</v>
      </c>
      <c r="W115" s="102">
        <v>0</v>
      </c>
      <c r="X115" s="102">
        <f t="shared" si="56"/>
        <v>23.5</v>
      </c>
      <c r="Y115" s="102">
        <v>23.5</v>
      </c>
      <c r="Z115" s="102"/>
      <c r="AA115" s="102"/>
      <c r="AB115" s="102">
        <f t="shared" si="57"/>
        <v>0</v>
      </c>
      <c r="AC115" s="102">
        <v>0</v>
      </c>
      <c r="AD115" s="102"/>
      <c r="AE115" s="102"/>
      <c r="AF115" s="102">
        <f t="shared" si="58"/>
        <v>0</v>
      </c>
      <c r="AG115" s="102">
        <v>0</v>
      </c>
      <c r="AH115" s="102"/>
      <c r="AI115" s="102"/>
      <c r="AJ115" s="102">
        <f t="shared" si="59"/>
        <v>0</v>
      </c>
      <c r="AK115" s="102">
        <v>0</v>
      </c>
      <c r="AL115" s="102"/>
      <c r="AM115" s="102"/>
      <c r="AN115" s="102">
        <f t="shared" si="60"/>
        <v>0</v>
      </c>
      <c r="AO115" s="102">
        <v>0</v>
      </c>
      <c r="AP115" s="102"/>
      <c r="AQ115" s="102"/>
      <c r="AR115" s="102">
        <f t="shared" si="61"/>
        <v>18.45</v>
      </c>
      <c r="AS115" s="102">
        <v>16.85</v>
      </c>
      <c r="AT115" s="97">
        <v>1.6</v>
      </c>
      <c r="AU115" s="102"/>
      <c r="AV115" s="102">
        <f t="shared" si="62"/>
        <v>0</v>
      </c>
      <c r="AW115" s="102">
        <v>0</v>
      </c>
      <c r="AX115" s="102">
        <v>0</v>
      </c>
      <c r="AY115" s="102"/>
      <c r="AZ115" s="102">
        <f t="shared" si="63"/>
        <v>0</v>
      </c>
      <c r="BA115" s="102">
        <v>0</v>
      </c>
      <c r="BB115" s="102"/>
      <c r="BC115" s="102"/>
      <c r="BD115" s="108"/>
      <c r="BE115" s="108"/>
      <c r="BF115" s="108"/>
      <c r="BG115" s="108"/>
      <c r="BH115" s="109">
        <v>90.94</v>
      </c>
      <c r="BI115" s="109">
        <v>73.39</v>
      </c>
      <c r="BJ115" s="109">
        <v>17.55</v>
      </c>
      <c r="BK115" s="109"/>
      <c r="BL115">
        <v>212.762230204659</v>
      </c>
      <c r="BM115">
        <f t="shared" si="49"/>
        <v>136.152230204659</v>
      </c>
    </row>
    <row r="116" ht="13.5" spans="1:65">
      <c r="A116" s="88" t="s">
        <v>131</v>
      </c>
      <c r="B116" s="97">
        <f t="shared" si="50"/>
        <v>12.5</v>
      </c>
      <c r="C116" s="99">
        <v>4.5</v>
      </c>
      <c r="D116" s="100">
        <v>8</v>
      </c>
      <c r="E116" s="104"/>
      <c r="F116" s="102">
        <f t="shared" si="51"/>
        <v>0</v>
      </c>
      <c r="G116" s="102">
        <v>0</v>
      </c>
      <c r="H116" s="102">
        <v>0</v>
      </c>
      <c r="I116" s="102">
        <v>0</v>
      </c>
      <c r="J116" s="102">
        <f t="shared" si="52"/>
        <v>0</v>
      </c>
      <c r="K116" s="102"/>
      <c r="L116" s="102"/>
      <c r="M116" s="102"/>
      <c r="N116" s="102">
        <f t="shared" si="53"/>
        <v>17.4</v>
      </c>
      <c r="O116" s="102">
        <f t="shared" si="54"/>
        <v>17.4</v>
      </c>
      <c r="P116" s="102">
        <v>8.7</v>
      </c>
      <c r="Q116" s="102">
        <v>8.7</v>
      </c>
      <c r="R116" s="102">
        <v>0</v>
      </c>
      <c r="S116" s="102">
        <v>0</v>
      </c>
      <c r="T116" s="102">
        <f t="shared" si="55"/>
        <v>0</v>
      </c>
      <c r="U116" s="102">
        <v>0</v>
      </c>
      <c r="V116" s="102">
        <v>0</v>
      </c>
      <c r="W116" s="102">
        <v>0</v>
      </c>
      <c r="X116" s="102">
        <f t="shared" si="56"/>
        <v>13.25</v>
      </c>
      <c r="Y116" s="102">
        <v>13.25</v>
      </c>
      <c r="Z116" s="102"/>
      <c r="AA116" s="102"/>
      <c r="AB116" s="102">
        <f t="shared" si="57"/>
        <v>0</v>
      </c>
      <c r="AC116" s="102">
        <v>0</v>
      </c>
      <c r="AD116" s="102"/>
      <c r="AE116" s="102"/>
      <c r="AF116" s="102">
        <f t="shared" si="58"/>
        <v>0</v>
      </c>
      <c r="AG116" s="102">
        <v>0</v>
      </c>
      <c r="AH116" s="102"/>
      <c r="AI116" s="102"/>
      <c r="AJ116" s="102">
        <f t="shared" si="59"/>
        <v>0</v>
      </c>
      <c r="AK116" s="102">
        <v>0</v>
      </c>
      <c r="AL116" s="102"/>
      <c r="AM116" s="102"/>
      <c r="AN116" s="102">
        <f t="shared" si="60"/>
        <v>0</v>
      </c>
      <c r="AO116" s="102">
        <v>0</v>
      </c>
      <c r="AP116" s="102"/>
      <c r="AQ116" s="102"/>
      <c r="AR116" s="102">
        <f t="shared" si="61"/>
        <v>8.67</v>
      </c>
      <c r="AS116" s="102">
        <v>8.64</v>
      </c>
      <c r="AT116" s="97">
        <v>0.03</v>
      </c>
      <c r="AU116" s="102"/>
      <c r="AV116" s="102">
        <f t="shared" si="62"/>
        <v>0</v>
      </c>
      <c r="AW116" s="102">
        <v>0</v>
      </c>
      <c r="AX116" s="102">
        <v>0</v>
      </c>
      <c r="AY116" s="102"/>
      <c r="AZ116" s="102">
        <f t="shared" si="63"/>
        <v>0</v>
      </c>
      <c r="BA116" s="102">
        <v>0</v>
      </c>
      <c r="BB116" s="102"/>
      <c r="BC116" s="102"/>
      <c r="BD116" s="108"/>
      <c r="BE116" s="108"/>
      <c r="BF116" s="108"/>
      <c r="BG116" s="108"/>
      <c r="BH116" s="109">
        <v>45.83</v>
      </c>
      <c r="BI116" s="109">
        <v>36.98</v>
      </c>
      <c r="BJ116" s="109">
        <v>8.85</v>
      </c>
      <c r="BK116" s="109"/>
      <c r="BL116">
        <v>107.209123781637</v>
      </c>
      <c r="BM116">
        <f t="shared" si="49"/>
        <v>64.089123781637</v>
      </c>
    </row>
    <row r="117" ht="13.5" spans="1:65">
      <c r="A117" s="88" t="s">
        <v>132</v>
      </c>
      <c r="B117" s="97">
        <f t="shared" si="50"/>
        <v>12.5</v>
      </c>
      <c r="C117" s="99">
        <v>4.5</v>
      </c>
      <c r="D117" s="100">
        <v>8</v>
      </c>
      <c r="E117" s="104"/>
      <c r="F117" s="102">
        <f t="shared" si="51"/>
        <v>0</v>
      </c>
      <c r="G117" s="102">
        <v>0</v>
      </c>
      <c r="H117" s="102">
        <v>0</v>
      </c>
      <c r="I117" s="102">
        <v>0</v>
      </c>
      <c r="J117" s="102">
        <f t="shared" si="52"/>
        <v>0</v>
      </c>
      <c r="K117" s="102"/>
      <c r="L117" s="102"/>
      <c r="M117" s="102"/>
      <c r="N117" s="102">
        <f t="shared" si="53"/>
        <v>17.4</v>
      </c>
      <c r="O117" s="102">
        <f t="shared" si="54"/>
        <v>17.4</v>
      </c>
      <c r="P117" s="102">
        <v>8.7</v>
      </c>
      <c r="Q117" s="102">
        <v>8.7</v>
      </c>
      <c r="R117" s="102">
        <v>0</v>
      </c>
      <c r="S117" s="102">
        <v>0</v>
      </c>
      <c r="T117" s="102">
        <f t="shared" si="55"/>
        <v>0</v>
      </c>
      <c r="U117" s="102">
        <v>0</v>
      </c>
      <c r="V117" s="102">
        <v>0</v>
      </c>
      <c r="W117" s="102">
        <v>0</v>
      </c>
      <c r="X117" s="102">
        <f t="shared" si="56"/>
        <v>16.88</v>
      </c>
      <c r="Y117" s="102">
        <v>16.88</v>
      </c>
      <c r="Z117" s="102"/>
      <c r="AA117" s="102"/>
      <c r="AB117" s="102">
        <f t="shared" si="57"/>
        <v>0</v>
      </c>
      <c r="AC117" s="102">
        <v>0</v>
      </c>
      <c r="AD117" s="102"/>
      <c r="AE117" s="102"/>
      <c r="AF117" s="102">
        <f t="shared" si="58"/>
        <v>0</v>
      </c>
      <c r="AG117" s="102">
        <v>0</v>
      </c>
      <c r="AH117" s="102"/>
      <c r="AI117" s="102"/>
      <c r="AJ117" s="102">
        <f t="shared" si="59"/>
        <v>0</v>
      </c>
      <c r="AK117" s="102">
        <v>0</v>
      </c>
      <c r="AL117" s="102"/>
      <c r="AM117" s="102"/>
      <c r="AN117" s="102">
        <f t="shared" si="60"/>
        <v>0</v>
      </c>
      <c r="AO117" s="102">
        <v>0</v>
      </c>
      <c r="AP117" s="102"/>
      <c r="AQ117" s="102"/>
      <c r="AR117" s="102">
        <f t="shared" si="61"/>
        <v>11.39</v>
      </c>
      <c r="AS117" s="102">
        <v>10.8</v>
      </c>
      <c r="AT117" s="97">
        <v>0.59</v>
      </c>
      <c r="AU117" s="102"/>
      <c r="AV117" s="102">
        <f t="shared" si="62"/>
        <v>0</v>
      </c>
      <c r="AW117" s="102">
        <v>0</v>
      </c>
      <c r="AX117" s="102">
        <v>0</v>
      </c>
      <c r="AY117" s="102"/>
      <c r="AZ117" s="102">
        <f t="shared" si="63"/>
        <v>0</v>
      </c>
      <c r="BA117" s="102">
        <v>0</v>
      </c>
      <c r="BB117" s="102"/>
      <c r="BC117" s="102"/>
      <c r="BD117" s="108"/>
      <c r="BE117" s="108"/>
      <c r="BF117" s="108"/>
      <c r="BG117" s="108"/>
      <c r="BH117" s="109">
        <v>51.67</v>
      </c>
      <c r="BI117" s="109">
        <v>41.7</v>
      </c>
      <c r="BJ117" s="109">
        <v>9.97</v>
      </c>
      <c r="BK117" s="109"/>
      <c r="BL117">
        <v>120.889267178891</v>
      </c>
      <c r="BM117">
        <f t="shared" si="49"/>
        <v>71.419267178891</v>
      </c>
    </row>
    <row r="118" ht="13.5" spans="1:65">
      <c r="A118" s="88" t="s">
        <v>133</v>
      </c>
      <c r="B118" s="97">
        <f t="shared" si="50"/>
        <v>17.5</v>
      </c>
      <c r="C118" s="99">
        <v>9.5</v>
      </c>
      <c r="D118" s="100">
        <v>8</v>
      </c>
      <c r="E118" s="104"/>
      <c r="F118" s="102">
        <f t="shared" si="51"/>
        <v>0</v>
      </c>
      <c r="G118" s="102">
        <v>0</v>
      </c>
      <c r="H118" s="102">
        <v>0</v>
      </c>
      <c r="I118" s="102">
        <v>0</v>
      </c>
      <c r="J118" s="102">
        <f t="shared" si="52"/>
        <v>0</v>
      </c>
      <c r="K118" s="102"/>
      <c r="L118" s="102"/>
      <c r="M118" s="102"/>
      <c r="N118" s="102">
        <f t="shared" si="53"/>
        <v>107.88</v>
      </c>
      <c r="O118" s="102">
        <f t="shared" si="54"/>
        <v>107.88</v>
      </c>
      <c r="P118" s="102">
        <v>53.94</v>
      </c>
      <c r="Q118" s="102">
        <v>53.94</v>
      </c>
      <c r="R118" s="102">
        <v>0</v>
      </c>
      <c r="S118" s="102">
        <v>0</v>
      </c>
      <c r="T118" s="102">
        <f t="shared" si="55"/>
        <v>0</v>
      </c>
      <c r="U118" s="102">
        <v>0</v>
      </c>
      <c r="V118" s="102">
        <v>0</v>
      </c>
      <c r="W118" s="102">
        <v>0</v>
      </c>
      <c r="X118" s="102">
        <f t="shared" si="56"/>
        <v>34.5</v>
      </c>
      <c r="Y118" s="102">
        <v>34.5</v>
      </c>
      <c r="Z118" s="102"/>
      <c r="AA118" s="102"/>
      <c r="AB118" s="102">
        <f t="shared" si="57"/>
        <v>0</v>
      </c>
      <c r="AC118" s="102">
        <v>0</v>
      </c>
      <c r="AD118" s="102"/>
      <c r="AE118" s="102"/>
      <c r="AF118" s="102">
        <f t="shared" si="58"/>
        <v>0</v>
      </c>
      <c r="AG118" s="102">
        <v>0</v>
      </c>
      <c r="AH118" s="102"/>
      <c r="AI118" s="102"/>
      <c r="AJ118" s="102">
        <f t="shared" si="59"/>
        <v>0</v>
      </c>
      <c r="AK118" s="102">
        <v>0</v>
      </c>
      <c r="AL118" s="102"/>
      <c r="AM118" s="102"/>
      <c r="AN118" s="102">
        <f t="shared" si="60"/>
        <v>0</v>
      </c>
      <c r="AO118" s="102">
        <v>0</v>
      </c>
      <c r="AP118" s="102"/>
      <c r="AQ118" s="102"/>
      <c r="AR118" s="102">
        <f t="shared" si="61"/>
        <v>45.53</v>
      </c>
      <c r="AS118" s="102">
        <v>80.37</v>
      </c>
      <c r="AT118" s="97">
        <v>-34.84</v>
      </c>
      <c r="AU118" s="102"/>
      <c r="AV118" s="102">
        <f t="shared" si="62"/>
        <v>0</v>
      </c>
      <c r="AW118" s="102">
        <v>0</v>
      </c>
      <c r="AX118" s="102">
        <v>0</v>
      </c>
      <c r="AY118" s="102"/>
      <c r="AZ118" s="102">
        <f t="shared" si="63"/>
        <v>0</v>
      </c>
      <c r="BA118" s="102">
        <v>0</v>
      </c>
      <c r="BB118" s="102"/>
      <c r="BC118" s="102"/>
      <c r="BD118" s="108"/>
      <c r="BE118" s="108"/>
      <c r="BF118" s="108"/>
      <c r="BG118" s="108"/>
      <c r="BH118" s="109">
        <v>287.45</v>
      </c>
      <c r="BI118" s="109">
        <v>231.98</v>
      </c>
      <c r="BJ118" s="109">
        <v>55.47</v>
      </c>
      <c r="BK118" s="109"/>
      <c r="BL118">
        <v>672.487049107111</v>
      </c>
      <c r="BM118">
        <f t="shared" si="49"/>
        <v>521.017049107111</v>
      </c>
    </row>
    <row r="119" ht="13.5" spans="1:65">
      <c r="A119" s="88" t="s">
        <v>134</v>
      </c>
      <c r="B119" s="97">
        <f t="shared" si="50"/>
        <v>18.5</v>
      </c>
      <c r="C119" s="99">
        <v>10.5</v>
      </c>
      <c r="D119" s="100">
        <v>8</v>
      </c>
      <c r="E119" s="104"/>
      <c r="F119" s="102">
        <f t="shared" si="51"/>
        <v>0</v>
      </c>
      <c r="G119" s="102">
        <v>0</v>
      </c>
      <c r="H119" s="102">
        <v>0</v>
      </c>
      <c r="I119" s="102">
        <v>0</v>
      </c>
      <c r="J119" s="102">
        <f t="shared" si="52"/>
        <v>0</v>
      </c>
      <c r="K119" s="102"/>
      <c r="L119" s="102"/>
      <c r="M119" s="102"/>
      <c r="N119" s="102">
        <f t="shared" si="53"/>
        <v>55.68</v>
      </c>
      <c r="O119" s="102">
        <f t="shared" si="54"/>
        <v>55.68</v>
      </c>
      <c r="P119" s="102">
        <v>27.84</v>
      </c>
      <c r="Q119" s="102">
        <v>27.84</v>
      </c>
      <c r="R119" s="102">
        <v>0</v>
      </c>
      <c r="S119" s="102">
        <v>0</v>
      </c>
      <c r="T119" s="102">
        <f t="shared" si="55"/>
        <v>0</v>
      </c>
      <c r="U119" s="102">
        <v>0</v>
      </c>
      <c r="V119" s="102">
        <v>0</v>
      </c>
      <c r="W119" s="102">
        <v>0</v>
      </c>
      <c r="X119" s="102">
        <f t="shared" si="56"/>
        <v>30</v>
      </c>
      <c r="Y119" s="102">
        <v>30</v>
      </c>
      <c r="Z119" s="102"/>
      <c r="AA119" s="102"/>
      <c r="AB119" s="102">
        <f t="shared" si="57"/>
        <v>0</v>
      </c>
      <c r="AC119" s="102">
        <v>0</v>
      </c>
      <c r="AD119" s="102"/>
      <c r="AE119" s="102"/>
      <c r="AF119" s="102">
        <f t="shared" si="58"/>
        <v>0</v>
      </c>
      <c r="AG119" s="102">
        <v>0</v>
      </c>
      <c r="AH119" s="102"/>
      <c r="AI119" s="102"/>
      <c r="AJ119" s="102">
        <f t="shared" si="59"/>
        <v>0</v>
      </c>
      <c r="AK119" s="102">
        <v>0</v>
      </c>
      <c r="AL119" s="102"/>
      <c r="AM119" s="102"/>
      <c r="AN119" s="102">
        <f t="shared" si="60"/>
        <v>0</v>
      </c>
      <c r="AO119" s="102">
        <v>0</v>
      </c>
      <c r="AP119" s="102"/>
      <c r="AQ119" s="102"/>
      <c r="AR119" s="102">
        <f t="shared" si="61"/>
        <v>30.63</v>
      </c>
      <c r="AS119" s="102">
        <v>30.02</v>
      </c>
      <c r="AT119" s="97">
        <v>0.61</v>
      </c>
      <c r="AU119" s="102"/>
      <c r="AV119" s="102">
        <f t="shared" si="62"/>
        <v>0</v>
      </c>
      <c r="AW119" s="102">
        <v>0</v>
      </c>
      <c r="AX119" s="102">
        <v>0</v>
      </c>
      <c r="AY119" s="102"/>
      <c r="AZ119" s="102">
        <f t="shared" si="63"/>
        <v>0</v>
      </c>
      <c r="BA119" s="102">
        <v>0</v>
      </c>
      <c r="BB119" s="102"/>
      <c r="BC119" s="102"/>
      <c r="BD119" s="108"/>
      <c r="BE119" s="108"/>
      <c r="BF119" s="108"/>
      <c r="BG119" s="108"/>
      <c r="BH119" s="109">
        <v>147.42</v>
      </c>
      <c r="BI119" s="109">
        <v>118.97</v>
      </c>
      <c r="BJ119" s="109">
        <v>28.45</v>
      </c>
      <c r="BK119" s="109"/>
      <c r="BL119">
        <v>344.883615120242</v>
      </c>
      <c r="BM119">
        <f t="shared" si="49"/>
        <v>237.913615120242</v>
      </c>
    </row>
  </sheetData>
  <autoFilter ref="A5:BM119">
    <extLst/>
  </autoFilter>
  <mergeCells count="17">
    <mergeCell ref="A2:E2"/>
    <mergeCell ref="B4:E4"/>
    <mergeCell ref="F4:I4"/>
    <mergeCell ref="J4:M4"/>
    <mergeCell ref="N4:S4"/>
    <mergeCell ref="T4:W4"/>
    <mergeCell ref="X4:AA4"/>
    <mergeCell ref="AB4:AE4"/>
    <mergeCell ref="AF4:AI4"/>
    <mergeCell ref="AJ4:AM4"/>
    <mergeCell ref="AN4:AQ4"/>
    <mergeCell ref="AR4:AU4"/>
    <mergeCell ref="AV4:AY4"/>
    <mergeCell ref="AZ4:BC4"/>
    <mergeCell ref="BD4:BG4"/>
    <mergeCell ref="BH4:BK4"/>
    <mergeCell ref="A4:A5"/>
  </mergeCell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99" workbookViewId="0">
      <selection activeCell="D26" sqref="D26"/>
    </sheetView>
  </sheetViews>
  <sheetFormatPr defaultColWidth="8.75833333333333" defaultRowHeight="14.25" outlineLevelCol="7"/>
  <cols>
    <col min="1" max="1" width="34.875" style="68" customWidth="true"/>
    <col min="2" max="2" width="31" style="68" customWidth="true"/>
    <col min="3" max="3" width="15.5" style="68" customWidth="true"/>
    <col min="4" max="4" width="16.125" customWidth="true"/>
    <col min="5" max="5" width="9.5"/>
  </cols>
  <sheetData>
    <row r="1" ht="13.5" spans="1:3">
      <c r="A1" s="69" t="s">
        <v>0</v>
      </c>
      <c r="B1" s="69"/>
      <c r="C1" s="69"/>
    </row>
    <row r="2" ht="37.5" spans="1:3">
      <c r="A2" s="70" t="s">
        <v>1</v>
      </c>
      <c r="B2" s="70"/>
      <c r="C2" s="70"/>
    </row>
    <row r="3" spans="1:3">
      <c r="A3" s="71"/>
      <c r="B3" s="71"/>
      <c r="C3" s="71"/>
    </row>
    <row r="4" ht="13.5" spans="1:7">
      <c r="A4" s="72" t="s">
        <v>2</v>
      </c>
      <c r="B4" s="73" t="s">
        <v>139</v>
      </c>
      <c r="C4" s="74" t="s">
        <v>140</v>
      </c>
      <c r="D4" s="75" t="s">
        <v>138</v>
      </c>
      <c r="E4" s="85"/>
      <c r="F4" s="85"/>
      <c r="G4" s="85"/>
    </row>
    <row r="5" ht="13.5" spans="1:7">
      <c r="A5" s="76"/>
      <c r="B5" s="73"/>
      <c r="C5" s="74"/>
      <c r="D5" s="77" t="s">
        <v>16</v>
      </c>
      <c r="E5" s="86" t="s">
        <v>17</v>
      </c>
      <c r="F5" s="87" t="s">
        <v>18</v>
      </c>
      <c r="G5" s="87" t="s">
        <v>19</v>
      </c>
    </row>
    <row r="6" ht="13.5" spans="1:7">
      <c r="A6" s="78" t="s">
        <v>15</v>
      </c>
      <c r="B6" s="74">
        <f>B7+B25+B47</f>
        <v>8373.94</v>
      </c>
      <c r="C6" s="74">
        <v>25744.44</v>
      </c>
      <c r="D6">
        <f>D7+D25+D47</f>
        <v>25744.44</v>
      </c>
      <c r="E6">
        <f>E7+E25+E47</f>
        <v>20798.21</v>
      </c>
      <c r="F6">
        <f>F7+F25+F47</f>
        <v>4946.23</v>
      </c>
      <c r="G6">
        <f>G7+G25+G47</f>
        <v>0</v>
      </c>
    </row>
    <row r="7" ht="13.5" spans="1:7">
      <c r="A7" s="78" t="s">
        <v>22</v>
      </c>
      <c r="B7" s="74">
        <f t="shared" ref="B7:G7" si="0">SUM(B8:B24)</f>
        <v>0</v>
      </c>
      <c r="C7" s="74">
        <f t="shared" si="0"/>
        <v>0</v>
      </c>
      <c r="D7" s="74">
        <f t="shared" si="0"/>
        <v>0</v>
      </c>
      <c r="E7" s="74">
        <f t="shared" si="0"/>
        <v>0</v>
      </c>
      <c r="F7" s="74">
        <f t="shared" si="0"/>
        <v>0</v>
      </c>
      <c r="G7" s="74">
        <f t="shared" si="0"/>
        <v>0</v>
      </c>
    </row>
    <row r="8" ht="13.5" spans="1:6">
      <c r="A8" s="79" t="s">
        <v>23</v>
      </c>
      <c r="B8" s="80"/>
      <c r="C8" s="80"/>
      <c r="E8">
        <v>0</v>
      </c>
      <c r="F8">
        <v>0</v>
      </c>
    </row>
    <row r="9" ht="13.5" spans="1:6">
      <c r="A9" s="79" t="s">
        <v>24</v>
      </c>
      <c r="B9" s="80"/>
      <c r="C9" s="80"/>
      <c r="E9">
        <v>0</v>
      </c>
      <c r="F9">
        <v>0</v>
      </c>
    </row>
    <row r="10" ht="13.5" spans="1:6">
      <c r="A10" s="79" t="s">
        <v>25</v>
      </c>
      <c r="B10" s="80"/>
      <c r="C10" s="80"/>
      <c r="E10">
        <v>0</v>
      </c>
      <c r="F10">
        <v>0</v>
      </c>
    </row>
    <row r="11" ht="13.5" spans="1:6">
      <c r="A11" s="79" t="s">
        <v>26</v>
      </c>
      <c r="B11" s="80"/>
      <c r="C11" s="80"/>
      <c r="E11">
        <v>0</v>
      </c>
      <c r="F11">
        <v>0</v>
      </c>
    </row>
    <row r="12" ht="13.5" spans="1:6">
      <c r="A12" s="79" t="s">
        <v>27</v>
      </c>
      <c r="B12" s="80"/>
      <c r="C12" s="80"/>
      <c r="F12">
        <v>0</v>
      </c>
    </row>
    <row r="13" ht="13.5" spans="1:6">
      <c r="A13" s="79" t="s">
        <v>28</v>
      </c>
      <c r="B13" s="80"/>
      <c r="C13" s="80"/>
      <c r="E13">
        <v>0</v>
      </c>
      <c r="F13">
        <v>0</v>
      </c>
    </row>
    <row r="14" ht="13.5" spans="1:6">
      <c r="A14" s="79" t="s">
        <v>29</v>
      </c>
      <c r="B14" s="80"/>
      <c r="C14" s="80"/>
      <c r="F14">
        <v>0</v>
      </c>
    </row>
    <row r="15" ht="13.5" spans="1:6">
      <c r="A15" s="79" t="s">
        <v>30</v>
      </c>
      <c r="B15" s="80"/>
      <c r="C15" s="80"/>
      <c r="E15">
        <v>0</v>
      </c>
      <c r="F15">
        <v>0</v>
      </c>
    </row>
    <row r="16" ht="13.5" spans="1:6">
      <c r="A16" s="79" t="s">
        <v>31</v>
      </c>
      <c r="B16" s="80"/>
      <c r="C16" s="80"/>
      <c r="E16">
        <v>0</v>
      </c>
      <c r="F16">
        <v>0</v>
      </c>
    </row>
    <row r="17" ht="13.5" spans="1:6">
      <c r="A17" s="79" t="s">
        <v>32</v>
      </c>
      <c r="B17" s="80"/>
      <c r="C17" s="80"/>
      <c r="E17">
        <v>0</v>
      </c>
      <c r="F17">
        <v>0</v>
      </c>
    </row>
    <row r="18" ht="13.5" spans="1:6">
      <c r="A18" s="79" t="s">
        <v>33</v>
      </c>
      <c r="B18" s="80"/>
      <c r="C18" s="80"/>
      <c r="E18">
        <v>0</v>
      </c>
      <c r="F18">
        <v>0</v>
      </c>
    </row>
    <row r="19" ht="13.5" spans="1:6">
      <c r="A19" s="79" t="s">
        <v>34</v>
      </c>
      <c r="B19" s="80"/>
      <c r="C19" s="80"/>
      <c r="E19">
        <v>0</v>
      </c>
      <c r="F19">
        <v>0</v>
      </c>
    </row>
    <row r="20" ht="13.5" spans="1:6">
      <c r="A20" s="79" t="s">
        <v>35</v>
      </c>
      <c r="B20" s="80"/>
      <c r="C20" s="80"/>
      <c r="E20">
        <v>0</v>
      </c>
      <c r="F20">
        <v>0</v>
      </c>
    </row>
    <row r="21" ht="13.5" spans="1:6">
      <c r="A21" s="79" t="s">
        <v>36</v>
      </c>
      <c r="B21" s="80"/>
      <c r="C21" s="80"/>
      <c r="E21">
        <v>0</v>
      </c>
      <c r="F21">
        <v>0</v>
      </c>
    </row>
    <row r="22" ht="13.5" spans="1:6">
      <c r="A22" s="79" t="s">
        <v>37</v>
      </c>
      <c r="B22" s="80"/>
      <c r="C22" s="80"/>
      <c r="E22">
        <v>0</v>
      </c>
      <c r="F22">
        <v>0</v>
      </c>
    </row>
    <row r="23" ht="13.5" spans="1:6">
      <c r="A23" s="79" t="s">
        <v>38</v>
      </c>
      <c r="B23" s="80"/>
      <c r="C23" s="80"/>
      <c r="E23">
        <v>0</v>
      </c>
      <c r="F23">
        <v>0</v>
      </c>
    </row>
    <row r="24" ht="13.5" spans="1:6">
      <c r="A24" s="79" t="s">
        <v>39</v>
      </c>
      <c r="B24" s="80"/>
      <c r="C24" s="80"/>
      <c r="E24">
        <v>0</v>
      </c>
      <c r="F24">
        <v>0</v>
      </c>
    </row>
    <row r="25" ht="13.5" spans="1:7">
      <c r="A25" s="78" t="s">
        <v>40</v>
      </c>
      <c r="B25" s="80">
        <f t="shared" ref="B25:G25" si="1">SUM(B26:B46)</f>
        <v>5035.82</v>
      </c>
      <c r="C25" s="80">
        <f t="shared" si="1"/>
        <v>0</v>
      </c>
      <c r="D25" s="80">
        <f t="shared" si="1"/>
        <v>15481.87</v>
      </c>
      <c r="E25" s="80">
        <f t="shared" si="1"/>
        <v>12507.37</v>
      </c>
      <c r="F25" s="80">
        <f t="shared" si="1"/>
        <v>2974.5</v>
      </c>
      <c r="G25" s="80">
        <f t="shared" si="1"/>
        <v>0</v>
      </c>
    </row>
    <row r="26" ht="13.5" spans="1:8">
      <c r="A26" s="81" t="s">
        <v>41</v>
      </c>
      <c r="B26" s="80">
        <v>2126.8</v>
      </c>
      <c r="C26" s="80"/>
      <c r="D26" s="82">
        <f>ROUND($C$6/$B$6*B26,2)-0.01</f>
        <v>6538.52</v>
      </c>
      <c r="E26">
        <v>5282.31</v>
      </c>
      <c r="F26">
        <f>D26-E26</f>
        <v>1256.21</v>
      </c>
      <c r="H26" t="s">
        <v>141</v>
      </c>
    </row>
    <row r="27" ht="13.5" spans="1:6">
      <c r="A27" s="81" t="s">
        <v>42</v>
      </c>
      <c r="B27" s="80">
        <v>103.8</v>
      </c>
      <c r="C27" s="80"/>
      <c r="D27">
        <f t="shared" ref="D27:D58" si="2">ROUND($C$6/$B$6*B27,2)</f>
        <v>319.12</v>
      </c>
      <c r="E27">
        <v>257.81</v>
      </c>
      <c r="F27">
        <f t="shared" ref="F27:F58" si="3">D27-E27</f>
        <v>61.31</v>
      </c>
    </row>
    <row r="28" ht="13.5" spans="1:6">
      <c r="A28" s="81" t="s">
        <v>43</v>
      </c>
      <c r="B28" s="80">
        <v>227.49</v>
      </c>
      <c r="C28" s="80"/>
      <c r="D28">
        <f t="shared" si="2"/>
        <v>699.38</v>
      </c>
      <c r="E28">
        <v>565.01</v>
      </c>
      <c r="F28">
        <f t="shared" si="3"/>
        <v>134.37</v>
      </c>
    </row>
    <row r="29" ht="13.5" spans="1:6">
      <c r="A29" s="81" t="s">
        <v>44</v>
      </c>
      <c r="B29" s="80">
        <v>127.7</v>
      </c>
      <c r="C29" s="80"/>
      <c r="D29">
        <f t="shared" si="2"/>
        <v>392.59</v>
      </c>
      <c r="E29">
        <v>317.17</v>
      </c>
      <c r="F29">
        <f t="shared" si="3"/>
        <v>75.42</v>
      </c>
    </row>
    <row r="30" ht="13.5" spans="1:6">
      <c r="A30" s="81" t="s">
        <v>45</v>
      </c>
      <c r="B30" s="80">
        <v>80.9</v>
      </c>
      <c r="C30" s="80"/>
      <c r="D30">
        <f t="shared" si="2"/>
        <v>248.72</v>
      </c>
      <c r="E30">
        <v>200.93</v>
      </c>
      <c r="F30">
        <f t="shared" si="3"/>
        <v>47.79</v>
      </c>
    </row>
    <row r="31" ht="13.5" spans="1:6">
      <c r="A31" s="81" t="s">
        <v>46</v>
      </c>
      <c r="B31" s="80">
        <v>160.4</v>
      </c>
      <c r="C31" s="80"/>
      <c r="D31">
        <f t="shared" si="2"/>
        <v>493.13</v>
      </c>
      <c r="E31">
        <v>398.38</v>
      </c>
      <c r="F31">
        <f t="shared" si="3"/>
        <v>94.75</v>
      </c>
    </row>
    <row r="32" ht="13.5" spans="1:6">
      <c r="A32" s="81" t="s">
        <v>47</v>
      </c>
      <c r="B32" s="80">
        <v>87.86</v>
      </c>
      <c r="C32" s="80"/>
      <c r="D32">
        <f t="shared" si="2"/>
        <v>270.11</v>
      </c>
      <c r="E32">
        <v>218.22</v>
      </c>
      <c r="F32">
        <f t="shared" si="3"/>
        <v>51.89</v>
      </c>
    </row>
    <row r="33" ht="13.5" spans="1:6">
      <c r="A33" s="81" t="s">
        <v>48</v>
      </c>
      <c r="B33" s="80">
        <v>126.1</v>
      </c>
      <c r="C33" s="80"/>
      <c r="D33">
        <f t="shared" si="2"/>
        <v>387.68</v>
      </c>
      <c r="E33">
        <v>313.19</v>
      </c>
      <c r="F33">
        <f t="shared" si="3"/>
        <v>74.49</v>
      </c>
    </row>
    <row r="34" ht="13.5" spans="1:6">
      <c r="A34" s="81" t="s">
        <v>49</v>
      </c>
      <c r="B34" s="80">
        <v>117.4</v>
      </c>
      <c r="C34" s="80"/>
      <c r="D34">
        <f t="shared" si="2"/>
        <v>360.93</v>
      </c>
      <c r="E34">
        <v>291.58</v>
      </c>
      <c r="F34">
        <f t="shared" si="3"/>
        <v>69.35</v>
      </c>
    </row>
    <row r="35" ht="13.5" spans="1:6">
      <c r="A35" s="81" t="s">
        <v>50</v>
      </c>
      <c r="B35" s="80">
        <v>124.7</v>
      </c>
      <c r="C35" s="80"/>
      <c r="D35">
        <f t="shared" si="2"/>
        <v>383.37</v>
      </c>
      <c r="E35">
        <v>309.71</v>
      </c>
      <c r="F35">
        <f t="shared" si="3"/>
        <v>73.66</v>
      </c>
    </row>
    <row r="36" ht="13.5" spans="1:6">
      <c r="A36" s="81" t="s">
        <v>51</v>
      </c>
      <c r="B36" s="80">
        <v>192</v>
      </c>
      <c r="C36" s="80"/>
      <c r="D36">
        <f t="shared" si="2"/>
        <v>590.28</v>
      </c>
      <c r="E36">
        <v>476.87</v>
      </c>
      <c r="F36">
        <f t="shared" si="3"/>
        <v>113.41</v>
      </c>
    </row>
    <row r="37" ht="13.5" spans="1:6">
      <c r="A37" s="81" t="s">
        <v>52</v>
      </c>
      <c r="B37" s="80">
        <v>219.6</v>
      </c>
      <c r="C37" s="80"/>
      <c r="D37">
        <f t="shared" si="2"/>
        <v>675.13</v>
      </c>
      <c r="E37">
        <v>545.41</v>
      </c>
      <c r="F37">
        <f t="shared" si="3"/>
        <v>129.72</v>
      </c>
    </row>
    <row r="38" ht="13.5" spans="1:6">
      <c r="A38" s="81" t="s">
        <v>53</v>
      </c>
      <c r="B38" s="80">
        <v>97.3</v>
      </c>
      <c r="C38" s="80"/>
      <c r="D38">
        <f t="shared" si="2"/>
        <v>299.13</v>
      </c>
      <c r="E38">
        <v>241.66</v>
      </c>
      <c r="F38">
        <f t="shared" si="3"/>
        <v>57.47</v>
      </c>
    </row>
    <row r="39" ht="13.5" spans="1:6">
      <c r="A39" s="81" t="s">
        <v>54</v>
      </c>
      <c r="B39" s="80">
        <v>185.1</v>
      </c>
      <c r="C39" s="80"/>
      <c r="D39">
        <f t="shared" si="2"/>
        <v>569.06</v>
      </c>
      <c r="E39">
        <v>459.73</v>
      </c>
      <c r="F39">
        <f t="shared" si="3"/>
        <v>109.33</v>
      </c>
    </row>
    <row r="40" ht="13.5" spans="1:6">
      <c r="A40" s="81" t="s">
        <v>55</v>
      </c>
      <c r="B40" s="80">
        <v>105.25</v>
      </c>
      <c r="C40" s="80"/>
      <c r="D40">
        <f t="shared" si="2"/>
        <v>323.58</v>
      </c>
      <c r="E40">
        <v>261.41</v>
      </c>
      <c r="F40">
        <f t="shared" si="3"/>
        <v>62.17</v>
      </c>
    </row>
    <row r="41" ht="13.5" spans="1:6">
      <c r="A41" s="81" t="s">
        <v>56</v>
      </c>
      <c r="B41" s="80">
        <v>62.3</v>
      </c>
      <c r="C41" s="80"/>
      <c r="D41">
        <f t="shared" si="2"/>
        <v>191.53</v>
      </c>
      <c r="E41">
        <v>154.73</v>
      </c>
      <c r="F41">
        <f t="shared" si="3"/>
        <v>36.8</v>
      </c>
    </row>
    <row r="42" ht="13.5" spans="1:6">
      <c r="A42" s="81" t="s">
        <v>57</v>
      </c>
      <c r="B42" s="80">
        <v>123.87</v>
      </c>
      <c r="C42" s="80"/>
      <c r="D42">
        <f t="shared" si="2"/>
        <v>380.82</v>
      </c>
      <c r="E42">
        <v>307.65</v>
      </c>
      <c r="F42">
        <f t="shared" si="3"/>
        <v>73.17</v>
      </c>
    </row>
    <row r="43" ht="13.5" spans="1:6">
      <c r="A43" s="81" t="s">
        <v>58</v>
      </c>
      <c r="B43" s="80">
        <v>85.6</v>
      </c>
      <c r="C43" s="80"/>
      <c r="D43">
        <f t="shared" si="2"/>
        <v>263.16</v>
      </c>
      <c r="E43">
        <v>212.6</v>
      </c>
      <c r="F43">
        <f t="shared" si="3"/>
        <v>50.56</v>
      </c>
    </row>
    <row r="44" ht="13.5" spans="1:6">
      <c r="A44" s="81" t="s">
        <v>59</v>
      </c>
      <c r="B44" s="80">
        <v>82.3</v>
      </c>
      <c r="C44" s="80"/>
      <c r="D44">
        <f t="shared" si="2"/>
        <v>253.02</v>
      </c>
      <c r="E44">
        <v>204.41</v>
      </c>
      <c r="F44">
        <f t="shared" si="3"/>
        <v>48.61</v>
      </c>
    </row>
    <row r="45" ht="13.5" spans="1:6">
      <c r="A45" s="81" t="s">
        <v>60</v>
      </c>
      <c r="B45" s="80">
        <v>110.3</v>
      </c>
      <c r="C45" s="80"/>
      <c r="D45">
        <f t="shared" si="2"/>
        <v>339.1</v>
      </c>
      <c r="E45">
        <v>273.95</v>
      </c>
      <c r="F45">
        <f t="shared" si="3"/>
        <v>65.15</v>
      </c>
    </row>
    <row r="46" ht="13.5" spans="1:6">
      <c r="A46" s="81" t="s">
        <v>61</v>
      </c>
      <c r="B46" s="80">
        <v>489.05</v>
      </c>
      <c r="C46" s="80"/>
      <c r="D46">
        <f t="shared" si="2"/>
        <v>1503.51</v>
      </c>
      <c r="E46">
        <v>1214.64</v>
      </c>
      <c r="F46">
        <f t="shared" si="3"/>
        <v>288.87</v>
      </c>
    </row>
    <row r="47" ht="13.5" spans="1:7">
      <c r="A47" s="83" t="s">
        <v>62</v>
      </c>
      <c r="B47" s="80">
        <f t="shared" ref="B47:G47" si="4">SUM(B48:B119)</f>
        <v>3338.12</v>
      </c>
      <c r="C47" s="80">
        <f t="shared" si="4"/>
        <v>0</v>
      </c>
      <c r="D47" s="80">
        <f t="shared" si="4"/>
        <v>10262.57</v>
      </c>
      <c r="E47" s="80">
        <f t="shared" si="4"/>
        <v>8290.84</v>
      </c>
      <c r="F47" s="80">
        <f t="shared" si="4"/>
        <v>1971.73</v>
      </c>
      <c r="G47" s="80">
        <f t="shared" si="4"/>
        <v>0</v>
      </c>
    </row>
    <row r="48" ht="13.5" spans="1:6">
      <c r="A48" s="84" t="s">
        <v>63</v>
      </c>
      <c r="B48" s="80">
        <v>40.8</v>
      </c>
      <c r="C48" s="80"/>
      <c r="D48">
        <f t="shared" si="2"/>
        <v>125.43</v>
      </c>
      <c r="E48">
        <v>101.33</v>
      </c>
      <c r="F48">
        <f t="shared" si="3"/>
        <v>24.1</v>
      </c>
    </row>
    <row r="49" ht="13.5" spans="1:6">
      <c r="A49" s="84" t="s">
        <v>64</v>
      </c>
      <c r="B49" s="80">
        <v>43.9</v>
      </c>
      <c r="C49" s="80"/>
      <c r="D49">
        <f t="shared" si="2"/>
        <v>134.96</v>
      </c>
      <c r="E49">
        <v>109.03</v>
      </c>
      <c r="F49">
        <f t="shared" si="3"/>
        <v>25.93</v>
      </c>
    </row>
    <row r="50" ht="13.5" spans="1:6">
      <c r="A50" s="84" t="s">
        <v>65</v>
      </c>
      <c r="B50" s="80">
        <v>62.7</v>
      </c>
      <c r="C50" s="80"/>
      <c r="D50">
        <f t="shared" si="2"/>
        <v>192.76</v>
      </c>
      <c r="E50">
        <v>155.73</v>
      </c>
      <c r="F50">
        <f t="shared" si="3"/>
        <v>37.03</v>
      </c>
    </row>
    <row r="51" ht="13.5" spans="1:6">
      <c r="A51" s="84" t="s">
        <v>66</v>
      </c>
      <c r="B51" s="80">
        <v>94.9</v>
      </c>
      <c r="C51" s="80"/>
      <c r="D51">
        <f t="shared" si="2"/>
        <v>291.76</v>
      </c>
      <c r="E51">
        <v>235.7</v>
      </c>
      <c r="F51">
        <f t="shared" si="3"/>
        <v>56.06</v>
      </c>
    </row>
    <row r="52" ht="13.5" spans="1:6">
      <c r="A52" s="84" t="s">
        <v>67</v>
      </c>
      <c r="B52" s="80">
        <v>73.1</v>
      </c>
      <c r="C52" s="80"/>
      <c r="D52">
        <f t="shared" si="2"/>
        <v>224.74</v>
      </c>
      <c r="E52">
        <v>181.66</v>
      </c>
      <c r="F52">
        <f t="shared" si="3"/>
        <v>43.08</v>
      </c>
    </row>
    <row r="53" ht="13.5" spans="1:6">
      <c r="A53" s="84" t="s">
        <v>68</v>
      </c>
      <c r="B53" s="80">
        <v>94.5</v>
      </c>
      <c r="C53" s="80"/>
      <c r="D53">
        <f t="shared" si="2"/>
        <v>290.53</v>
      </c>
      <c r="E53">
        <v>234.68</v>
      </c>
      <c r="F53">
        <f t="shared" si="3"/>
        <v>55.85</v>
      </c>
    </row>
    <row r="54" ht="13.5" spans="1:6">
      <c r="A54" s="84" t="s">
        <v>69</v>
      </c>
      <c r="B54" s="80">
        <v>36.4</v>
      </c>
      <c r="C54" s="80"/>
      <c r="D54">
        <f t="shared" si="2"/>
        <v>111.91</v>
      </c>
      <c r="E54">
        <v>90.41</v>
      </c>
      <c r="F54">
        <f t="shared" si="3"/>
        <v>21.5</v>
      </c>
    </row>
    <row r="55" ht="13.5" spans="1:6">
      <c r="A55" s="84" t="s">
        <v>70</v>
      </c>
      <c r="B55" s="80">
        <v>27.72</v>
      </c>
      <c r="C55" s="80"/>
      <c r="D55">
        <f t="shared" si="2"/>
        <v>85.22</v>
      </c>
      <c r="E55">
        <v>68.85</v>
      </c>
      <c r="F55">
        <f t="shared" si="3"/>
        <v>16.37</v>
      </c>
    </row>
    <row r="56" ht="13.5" spans="1:6">
      <c r="A56" s="84" t="s">
        <v>71</v>
      </c>
      <c r="B56" s="80">
        <v>12.67</v>
      </c>
      <c r="C56" s="80"/>
      <c r="D56">
        <f t="shared" si="2"/>
        <v>38.95</v>
      </c>
      <c r="E56">
        <v>31.47</v>
      </c>
      <c r="F56">
        <f t="shared" si="3"/>
        <v>7.48</v>
      </c>
    </row>
    <row r="57" ht="13.5" spans="1:6">
      <c r="A57" s="84" t="s">
        <v>72</v>
      </c>
      <c r="B57" s="80">
        <v>17.89</v>
      </c>
      <c r="C57" s="80"/>
      <c r="D57">
        <f t="shared" si="2"/>
        <v>55</v>
      </c>
      <c r="E57">
        <v>44.43</v>
      </c>
      <c r="F57">
        <f t="shared" si="3"/>
        <v>10.57</v>
      </c>
    </row>
    <row r="58" ht="13.5" spans="1:6">
      <c r="A58" s="84" t="s">
        <v>73</v>
      </c>
      <c r="B58" s="80">
        <v>71.5</v>
      </c>
      <c r="C58" s="80"/>
      <c r="D58">
        <f t="shared" si="2"/>
        <v>219.82</v>
      </c>
      <c r="E58">
        <v>177.58</v>
      </c>
      <c r="F58">
        <f t="shared" si="3"/>
        <v>42.24</v>
      </c>
    </row>
    <row r="59" ht="13.5" spans="1:6">
      <c r="A59" s="84" t="s">
        <v>74</v>
      </c>
      <c r="B59" s="80">
        <v>46</v>
      </c>
      <c r="C59" s="80"/>
      <c r="D59">
        <f t="shared" ref="D59:D90" si="5">ROUND($C$6/$B$6*B59,2)</f>
        <v>141.42</v>
      </c>
      <c r="E59">
        <v>114.25</v>
      </c>
      <c r="F59">
        <f t="shared" ref="F59:F90" si="6">D59-E59</f>
        <v>27.17</v>
      </c>
    </row>
    <row r="60" ht="13.5" spans="1:6">
      <c r="A60" s="84" t="s">
        <v>75</v>
      </c>
      <c r="B60" s="80">
        <v>17.9</v>
      </c>
      <c r="C60" s="80"/>
      <c r="D60">
        <f t="shared" si="5"/>
        <v>55.03</v>
      </c>
      <c r="E60">
        <v>44.46</v>
      </c>
      <c r="F60">
        <f t="shared" si="6"/>
        <v>10.57</v>
      </c>
    </row>
    <row r="61" ht="13.5" spans="1:6">
      <c r="A61" s="84" t="s">
        <v>76</v>
      </c>
      <c r="B61" s="80">
        <v>22.8</v>
      </c>
      <c r="C61" s="80"/>
      <c r="D61">
        <f t="shared" si="5"/>
        <v>70.1</v>
      </c>
      <c r="E61">
        <v>56.63</v>
      </c>
      <c r="F61">
        <f t="shared" si="6"/>
        <v>13.47</v>
      </c>
    </row>
    <row r="62" ht="13.5" spans="1:6">
      <c r="A62" s="84" t="s">
        <v>77</v>
      </c>
      <c r="B62" s="80">
        <v>76.5</v>
      </c>
      <c r="C62" s="80"/>
      <c r="D62">
        <f t="shared" si="5"/>
        <v>235.19</v>
      </c>
      <c r="E62">
        <v>190</v>
      </c>
      <c r="F62">
        <f t="shared" si="6"/>
        <v>45.19</v>
      </c>
    </row>
    <row r="63" ht="13.5" spans="1:6">
      <c r="A63" s="84" t="s">
        <v>78</v>
      </c>
      <c r="B63" s="80">
        <v>69</v>
      </c>
      <c r="C63" s="80"/>
      <c r="D63">
        <f t="shared" si="5"/>
        <v>212.13</v>
      </c>
      <c r="E63">
        <v>171.37</v>
      </c>
      <c r="F63">
        <f t="shared" si="6"/>
        <v>40.76</v>
      </c>
    </row>
    <row r="64" ht="13.5" spans="1:6">
      <c r="A64" s="84" t="s">
        <v>79</v>
      </c>
      <c r="B64" s="80">
        <v>55.2</v>
      </c>
      <c r="C64" s="80"/>
      <c r="D64">
        <f t="shared" si="5"/>
        <v>169.7</v>
      </c>
      <c r="E64">
        <v>137.1</v>
      </c>
      <c r="F64">
        <f t="shared" si="6"/>
        <v>32.6</v>
      </c>
    </row>
    <row r="65" ht="13.5" spans="1:6">
      <c r="A65" s="84" t="s">
        <v>80</v>
      </c>
      <c r="B65" s="80">
        <v>65.2</v>
      </c>
      <c r="C65" s="80"/>
      <c r="D65">
        <f t="shared" si="5"/>
        <v>200.45</v>
      </c>
      <c r="E65">
        <v>161.94</v>
      </c>
      <c r="F65">
        <f t="shared" si="6"/>
        <v>38.51</v>
      </c>
    </row>
    <row r="66" ht="13.5" spans="1:6">
      <c r="A66" s="84" t="s">
        <v>81</v>
      </c>
      <c r="B66" s="80">
        <v>50.47</v>
      </c>
      <c r="C66" s="80"/>
      <c r="D66">
        <f t="shared" si="5"/>
        <v>155.16</v>
      </c>
      <c r="E66">
        <v>125.35</v>
      </c>
      <c r="F66">
        <f t="shared" si="6"/>
        <v>29.81</v>
      </c>
    </row>
    <row r="67" ht="13.5" spans="1:6">
      <c r="A67" s="84" t="s">
        <v>82</v>
      </c>
      <c r="B67" s="80">
        <v>41.69</v>
      </c>
      <c r="C67" s="80"/>
      <c r="D67">
        <f t="shared" si="5"/>
        <v>128.17</v>
      </c>
      <c r="E67">
        <v>103.54</v>
      </c>
      <c r="F67">
        <f t="shared" si="6"/>
        <v>24.63</v>
      </c>
    </row>
    <row r="68" ht="13.5" spans="1:6">
      <c r="A68" s="84" t="s">
        <v>83</v>
      </c>
      <c r="B68" s="80">
        <v>32.02</v>
      </c>
      <c r="C68" s="80"/>
      <c r="D68">
        <f t="shared" si="5"/>
        <v>98.44</v>
      </c>
      <c r="E68">
        <v>79.53</v>
      </c>
      <c r="F68">
        <f t="shared" si="6"/>
        <v>18.91</v>
      </c>
    </row>
    <row r="69" ht="13.5" spans="1:6">
      <c r="A69" s="84" t="s">
        <v>84</v>
      </c>
      <c r="B69" s="80">
        <v>15.08</v>
      </c>
      <c r="C69" s="80"/>
      <c r="D69">
        <f t="shared" si="5"/>
        <v>46.36</v>
      </c>
      <c r="E69">
        <v>37.45</v>
      </c>
      <c r="F69">
        <f t="shared" si="6"/>
        <v>8.91</v>
      </c>
    </row>
    <row r="70" ht="13.5" spans="1:6">
      <c r="A70" s="84" t="s">
        <v>85</v>
      </c>
      <c r="B70" s="80">
        <v>71.5</v>
      </c>
      <c r="C70" s="80"/>
      <c r="D70">
        <f t="shared" si="5"/>
        <v>219.82</v>
      </c>
      <c r="E70">
        <v>177.58</v>
      </c>
      <c r="F70">
        <f t="shared" si="6"/>
        <v>42.24</v>
      </c>
    </row>
    <row r="71" ht="13.5" spans="1:6">
      <c r="A71" s="84" t="s">
        <v>86</v>
      </c>
      <c r="B71" s="80">
        <v>41.7</v>
      </c>
      <c r="C71" s="80"/>
      <c r="D71">
        <f t="shared" si="5"/>
        <v>128.2</v>
      </c>
      <c r="E71">
        <v>103.57</v>
      </c>
      <c r="F71">
        <f t="shared" si="6"/>
        <v>24.63</v>
      </c>
    </row>
    <row r="72" ht="13.5" spans="1:6">
      <c r="A72" s="84" t="s">
        <v>87</v>
      </c>
      <c r="B72" s="80">
        <v>37.9</v>
      </c>
      <c r="C72" s="80"/>
      <c r="D72">
        <f t="shared" si="5"/>
        <v>116.52</v>
      </c>
      <c r="E72">
        <v>94.13</v>
      </c>
      <c r="F72">
        <f t="shared" si="6"/>
        <v>22.39</v>
      </c>
    </row>
    <row r="73" ht="13.5" spans="1:6">
      <c r="A73" s="84" t="s">
        <v>88</v>
      </c>
      <c r="B73" s="80">
        <v>52.8</v>
      </c>
      <c r="C73" s="80"/>
      <c r="D73">
        <f t="shared" si="5"/>
        <v>162.33</v>
      </c>
      <c r="E73">
        <v>131.14</v>
      </c>
      <c r="F73">
        <f t="shared" si="6"/>
        <v>31.19</v>
      </c>
    </row>
    <row r="74" ht="13.5" spans="1:6">
      <c r="A74" s="84" t="s">
        <v>89</v>
      </c>
      <c r="B74" s="80">
        <v>83.6</v>
      </c>
      <c r="C74" s="80"/>
      <c r="D74">
        <f t="shared" si="5"/>
        <v>257.02</v>
      </c>
      <c r="E74">
        <v>207.64</v>
      </c>
      <c r="F74">
        <f t="shared" si="6"/>
        <v>49.38</v>
      </c>
    </row>
    <row r="75" ht="13.5" spans="1:6">
      <c r="A75" s="84" t="s">
        <v>90</v>
      </c>
      <c r="B75" s="80">
        <v>55</v>
      </c>
      <c r="C75" s="80"/>
      <c r="D75">
        <f t="shared" si="5"/>
        <v>169.09</v>
      </c>
      <c r="E75">
        <v>136.6</v>
      </c>
      <c r="F75">
        <f t="shared" si="6"/>
        <v>32.49</v>
      </c>
    </row>
    <row r="76" ht="13.5" spans="1:6">
      <c r="A76" s="84" t="s">
        <v>91</v>
      </c>
      <c r="B76" s="80">
        <v>41.6</v>
      </c>
      <c r="C76" s="80"/>
      <c r="D76">
        <f t="shared" si="5"/>
        <v>127.89</v>
      </c>
      <c r="E76">
        <v>103.32</v>
      </c>
      <c r="F76">
        <f t="shared" si="6"/>
        <v>24.57</v>
      </c>
    </row>
    <row r="77" ht="13.5" spans="1:6">
      <c r="A77" s="84" t="s">
        <v>92</v>
      </c>
      <c r="B77" s="80">
        <v>30.1</v>
      </c>
      <c r="C77" s="80"/>
      <c r="D77">
        <f t="shared" si="5"/>
        <v>92.54</v>
      </c>
      <c r="E77">
        <v>74.76</v>
      </c>
      <c r="F77">
        <f t="shared" si="6"/>
        <v>17.78</v>
      </c>
    </row>
    <row r="78" ht="13.5" spans="1:6">
      <c r="A78" s="84" t="s">
        <v>93</v>
      </c>
      <c r="B78" s="80">
        <v>41.4</v>
      </c>
      <c r="C78" s="80"/>
      <c r="D78">
        <f t="shared" si="5"/>
        <v>127.28</v>
      </c>
      <c r="E78">
        <v>102.82</v>
      </c>
      <c r="F78">
        <f t="shared" si="6"/>
        <v>24.46</v>
      </c>
    </row>
    <row r="79" ht="13.5" spans="1:6">
      <c r="A79" s="84" t="s">
        <v>94</v>
      </c>
      <c r="B79" s="80">
        <v>27.7</v>
      </c>
      <c r="C79" s="80"/>
      <c r="D79">
        <f t="shared" si="5"/>
        <v>85.16</v>
      </c>
      <c r="E79">
        <v>68.8</v>
      </c>
      <c r="F79">
        <f t="shared" si="6"/>
        <v>16.36</v>
      </c>
    </row>
    <row r="80" ht="13.5" spans="1:6">
      <c r="A80" s="84" t="s">
        <v>95</v>
      </c>
      <c r="B80" s="80">
        <v>18.7</v>
      </c>
      <c r="C80" s="80"/>
      <c r="D80">
        <f t="shared" si="5"/>
        <v>57.49</v>
      </c>
      <c r="E80">
        <v>46.44</v>
      </c>
      <c r="F80">
        <f t="shared" si="6"/>
        <v>11.05</v>
      </c>
    </row>
    <row r="81" ht="13.5" spans="1:6">
      <c r="A81" s="84" t="s">
        <v>96</v>
      </c>
      <c r="B81" s="80">
        <v>12.1</v>
      </c>
      <c r="C81" s="80"/>
      <c r="D81">
        <f t="shared" si="5"/>
        <v>37.2</v>
      </c>
      <c r="E81">
        <v>30.05</v>
      </c>
      <c r="F81">
        <f t="shared" si="6"/>
        <v>7.15</v>
      </c>
    </row>
    <row r="82" ht="13.5" spans="1:6">
      <c r="A82" s="84" t="s">
        <v>97</v>
      </c>
      <c r="B82" s="80">
        <v>19</v>
      </c>
      <c r="C82" s="80"/>
      <c r="D82">
        <f t="shared" si="5"/>
        <v>58.41</v>
      </c>
      <c r="E82">
        <v>47.19</v>
      </c>
      <c r="F82">
        <f t="shared" si="6"/>
        <v>11.22</v>
      </c>
    </row>
    <row r="83" ht="13.5" spans="1:6">
      <c r="A83" s="84" t="s">
        <v>98</v>
      </c>
      <c r="B83" s="80">
        <v>80.8</v>
      </c>
      <c r="C83" s="80"/>
      <c r="D83">
        <f t="shared" si="5"/>
        <v>248.41</v>
      </c>
      <c r="E83">
        <v>200.68</v>
      </c>
      <c r="F83">
        <f t="shared" si="6"/>
        <v>47.73</v>
      </c>
    </row>
    <row r="84" ht="13.5" spans="1:6">
      <c r="A84" s="84" t="s">
        <v>99</v>
      </c>
      <c r="B84" s="80">
        <v>72</v>
      </c>
      <c r="C84" s="80"/>
      <c r="D84">
        <f t="shared" si="5"/>
        <v>221.35</v>
      </c>
      <c r="E84">
        <v>178.82</v>
      </c>
      <c r="F84">
        <f t="shared" si="6"/>
        <v>42.53</v>
      </c>
    </row>
    <row r="85" ht="13.5" spans="1:6">
      <c r="A85" s="84" t="s">
        <v>100</v>
      </c>
      <c r="B85" s="80">
        <v>61.6</v>
      </c>
      <c r="C85" s="80"/>
      <c r="D85">
        <f t="shared" si="5"/>
        <v>189.38</v>
      </c>
      <c r="E85">
        <v>152.99</v>
      </c>
      <c r="F85">
        <f t="shared" si="6"/>
        <v>36.39</v>
      </c>
    </row>
    <row r="86" ht="13.5" spans="1:6">
      <c r="A86" s="84" t="s">
        <v>101</v>
      </c>
      <c r="B86" s="80">
        <v>41.4</v>
      </c>
      <c r="C86" s="80"/>
      <c r="D86">
        <f t="shared" si="5"/>
        <v>127.28</v>
      </c>
      <c r="E86">
        <v>102.82</v>
      </c>
      <c r="F86">
        <f t="shared" si="6"/>
        <v>24.46</v>
      </c>
    </row>
    <row r="87" ht="13.5" spans="1:6">
      <c r="A87" s="84" t="s">
        <v>102</v>
      </c>
      <c r="B87" s="80">
        <v>45.6</v>
      </c>
      <c r="C87" s="80"/>
      <c r="D87">
        <f t="shared" si="5"/>
        <v>140.19</v>
      </c>
      <c r="E87">
        <v>113.26</v>
      </c>
      <c r="F87">
        <f t="shared" si="6"/>
        <v>26.93</v>
      </c>
    </row>
    <row r="88" ht="13.5" spans="1:6">
      <c r="A88" s="84" t="s">
        <v>103</v>
      </c>
      <c r="B88" s="80">
        <v>61.5</v>
      </c>
      <c r="C88" s="80"/>
      <c r="D88">
        <f t="shared" si="5"/>
        <v>189.07</v>
      </c>
      <c r="E88">
        <v>152.75</v>
      </c>
      <c r="F88">
        <f t="shared" si="6"/>
        <v>36.32</v>
      </c>
    </row>
    <row r="89" ht="13.5" spans="1:6">
      <c r="A89" s="84" t="s">
        <v>104</v>
      </c>
      <c r="B89" s="80">
        <v>42.9</v>
      </c>
      <c r="C89" s="80"/>
      <c r="D89">
        <f t="shared" si="5"/>
        <v>131.89</v>
      </c>
      <c r="E89">
        <v>106.55</v>
      </c>
      <c r="F89">
        <f t="shared" si="6"/>
        <v>25.34</v>
      </c>
    </row>
    <row r="90" ht="13.5" spans="1:6">
      <c r="A90" s="84" t="s">
        <v>105</v>
      </c>
      <c r="B90" s="80">
        <v>33.1</v>
      </c>
      <c r="C90" s="80"/>
      <c r="D90">
        <f t="shared" si="5"/>
        <v>101.76</v>
      </c>
      <c r="E90">
        <v>82.21</v>
      </c>
      <c r="F90">
        <f t="shared" si="6"/>
        <v>19.55</v>
      </c>
    </row>
    <row r="91" ht="13.5" spans="1:6">
      <c r="A91" s="84" t="s">
        <v>106</v>
      </c>
      <c r="B91" s="80">
        <v>37.9</v>
      </c>
      <c r="C91" s="80"/>
      <c r="D91">
        <f t="shared" ref="D91:D119" si="7">ROUND($C$6/$B$6*B91,2)</f>
        <v>116.52</v>
      </c>
      <c r="E91">
        <v>94.13</v>
      </c>
      <c r="F91">
        <f t="shared" ref="F91:F119" si="8">D91-E91</f>
        <v>22.39</v>
      </c>
    </row>
    <row r="92" ht="13.5" spans="1:6">
      <c r="A92" s="84" t="s">
        <v>107</v>
      </c>
      <c r="B92" s="80">
        <v>38</v>
      </c>
      <c r="C92" s="80"/>
      <c r="D92">
        <f t="shared" si="7"/>
        <v>116.83</v>
      </c>
      <c r="E92">
        <v>94.38</v>
      </c>
      <c r="F92">
        <f t="shared" si="8"/>
        <v>22.45</v>
      </c>
    </row>
    <row r="93" ht="13.5" spans="1:6">
      <c r="A93" s="84" t="s">
        <v>108</v>
      </c>
      <c r="B93" s="80">
        <v>32.9</v>
      </c>
      <c r="C93" s="80"/>
      <c r="D93">
        <f t="shared" si="7"/>
        <v>101.15</v>
      </c>
      <c r="E93">
        <v>81.71</v>
      </c>
      <c r="F93">
        <f t="shared" si="8"/>
        <v>19.44</v>
      </c>
    </row>
    <row r="94" ht="13.5" spans="1:6">
      <c r="A94" s="84" t="s">
        <v>109</v>
      </c>
      <c r="B94" s="80">
        <v>32.9</v>
      </c>
      <c r="C94" s="80"/>
      <c r="D94">
        <f t="shared" si="7"/>
        <v>101.15</v>
      </c>
      <c r="E94">
        <v>81.71</v>
      </c>
      <c r="F94">
        <f t="shared" si="8"/>
        <v>19.44</v>
      </c>
    </row>
    <row r="95" ht="13.5" spans="1:6">
      <c r="A95" s="84" t="s">
        <v>110</v>
      </c>
      <c r="B95" s="80">
        <v>24.5</v>
      </c>
      <c r="C95" s="80"/>
      <c r="D95">
        <f t="shared" si="7"/>
        <v>75.32</v>
      </c>
      <c r="E95">
        <v>60.85</v>
      </c>
      <c r="F95">
        <f t="shared" si="8"/>
        <v>14.47</v>
      </c>
    </row>
    <row r="96" ht="13.5" spans="1:6">
      <c r="A96" s="84" t="s">
        <v>111</v>
      </c>
      <c r="B96" s="80">
        <v>74</v>
      </c>
      <c r="C96" s="80"/>
      <c r="D96">
        <f t="shared" si="7"/>
        <v>227.5</v>
      </c>
      <c r="E96">
        <v>183.79</v>
      </c>
      <c r="F96">
        <f t="shared" si="8"/>
        <v>43.71</v>
      </c>
    </row>
    <row r="97" ht="13.5" spans="1:6">
      <c r="A97" s="84" t="s">
        <v>112</v>
      </c>
      <c r="B97" s="80">
        <v>26.8</v>
      </c>
      <c r="C97" s="80"/>
      <c r="D97">
        <f t="shared" si="7"/>
        <v>82.39</v>
      </c>
      <c r="E97">
        <v>66.56</v>
      </c>
      <c r="F97">
        <f t="shared" si="8"/>
        <v>15.83</v>
      </c>
    </row>
    <row r="98" ht="13.5" spans="1:6">
      <c r="A98" s="84" t="s">
        <v>113</v>
      </c>
      <c r="B98" s="80">
        <v>70.4</v>
      </c>
      <c r="C98" s="80"/>
      <c r="D98">
        <f t="shared" si="7"/>
        <v>216.43</v>
      </c>
      <c r="E98">
        <v>174.85</v>
      </c>
      <c r="F98">
        <f t="shared" si="8"/>
        <v>41.58</v>
      </c>
    </row>
    <row r="99" ht="13.5" spans="1:6">
      <c r="A99" s="84" t="s">
        <v>114</v>
      </c>
      <c r="B99" s="80">
        <v>55.3</v>
      </c>
      <c r="C99" s="80"/>
      <c r="D99">
        <f t="shared" si="7"/>
        <v>170.01</v>
      </c>
      <c r="E99">
        <v>137.35</v>
      </c>
      <c r="F99">
        <f t="shared" si="8"/>
        <v>32.66</v>
      </c>
    </row>
    <row r="100" ht="13.5" spans="1:6">
      <c r="A100" s="84" t="s">
        <v>115</v>
      </c>
      <c r="B100" s="80">
        <v>83.55</v>
      </c>
      <c r="C100" s="80"/>
      <c r="D100">
        <f t="shared" si="7"/>
        <v>256.86</v>
      </c>
      <c r="E100">
        <v>207.51</v>
      </c>
      <c r="F100">
        <f t="shared" si="8"/>
        <v>49.35</v>
      </c>
    </row>
    <row r="101" ht="13.5" spans="1:6">
      <c r="A101" s="88" t="s">
        <v>116</v>
      </c>
      <c r="B101" s="80">
        <v>90.5</v>
      </c>
      <c r="C101" s="80"/>
      <c r="D101">
        <f t="shared" si="7"/>
        <v>278.23</v>
      </c>
      <c r="E101">
        <v>224.77</v>
      </c>
      <c r="F101">
        <f t="shared" si="8"/>
        <v>53.46</v>
      </c>
    </row>
    <row r="102" ht="13.5" spans="1:6">
      <c r="A102" s="88" t="s">
        <v>117</v>
      </c>
      <c r="B102" s="80">
        <v>95</v>
      </c>
      <c r="C102" s="80"/>
      <c r="D102">
        <f t="shared" si="7"/>
        <v>292.06</v>
      </c>
      <c r="E102">
        <v>235.95</v>
      </c>
      <c r="F102">
        <f t="shared" si="8"/>
        <v>56.11</v>
      </c>
    </row>
    <row r="103" ht="13.5" spans="1:6">
      <c r="A103" s="88" t="s">
        <v>118</v>
      </c>
      <c r="B103" s="80">
        <v>40.3</v>
      </c>
      <c r="C103" s="80"/>
      <c r="D103">
        <f t="shared" si="7"/>
        <v>123.9</v>
      </c>
      <c r="E103">
        <v>100.09</v>
      </c>
      <c r="F103">
        <f t="shared" si="8"/>
        <v>23.81</v>
      </c>
    </row>
    <row r="104" ht="13.5" spans="1:6">
      <c r="A104" s="88" t="s">
        <v>119</v>
      </c>
      <c r="B104" s="80">
        <v>41.05</v>
      </c>
      <c r="C104" s="80"/>
      <c r="D104">
        <f t="shared" si="7"/>
        <v>126.2</v>
      </c>
      <c r="E104">
        <v>101.95</v>
      </c>
      <c r="F104">
        <f t="shared" si="8"/>
        <v>24.25</v>
      </c>
    </row>
    <row r="105" ht="13.5" spans="1:6">
      <c r="A105" s="88" t="s">
        <v>120</v>
      </c>
      <c r="B105" s="80">
        <v>64.22</v>
      </c>
      <c r="C105" s="80"/>
      <c r="D105">
        <f t="shared" si="7"/>
        <v>197.43</v>
      </c>
      <c r="E105">
        <v>159.5</v>
      </c>
      <c r="F105">
        <f t="shared" si="8"/>
        <v>37.93</v>
      </c>
    </row>
    <row r="106" ht="13.5" spans="1:6">
      <c r="A106" s="88" t="s">
        <v>121</v>
      </c>
      <c r="B106" s="80">
        <v>45.53</v>
      </c>
      <c r="C106" s="80"/>
      <c r="D106">
        <f t="shared" si="7"/>
        <v>139.98</v>
      </c>
      <c r="E106">
        <v>113.08</v>
      </c>
      <c r="F106">
        <f t="shared" si="8"/>
        <v>26.9</v>
      </c>
    </row>
    <row r="107" ht="13.5" spans="1:6">
      <c r="A107" s="88" t="s">
        <v>122</v>
      </c>
      <c r="B107" s="80">
        <v>50.8</v>
      </c>
      <c r="C107" s="80"/>
      <c r="D107">
        <f t="shared" si="7"/>
        <v>156.18</v>
      </c>
      <c r="E107">
        <v>126.17</v>
      </c>
      <c r="F107">
        <f t="shared" si="8"/>
        <v>30.01</v>
      </c>
    </row>
    <row r="108" ht="13.5" spans="1:6">
      <c r="A108" s="89" t="s">
        <v>123</v>
      </c>
      <c r="B108" s="80">
        <v>10</v>
      </c>
      <c r="C108" s="80"/>
      <c r="D108">
        <f t="shared" si="7"/>
        <v>30.74</v>
      </c>
      <c r="E108">
        <v>24.84</v>
      </c>
      <c r="F108">
        <f t="shared" si="8"/>
        <v>5.9</v>
      </c>
    </row>
    <row r="109" ht="13.5" spans="1:6">
      <c r="A109" s="89" t="s">
        <v>124</v>
      </c>
      <c r="B109" s="80">
        <v>13.2</v>
      </c>
      <c r="C109" s="80"/>
      <c r="D109">
        <f t="shared" si="7"/>
        <v>40.58</v>
      </c>
      <c r="E109">
        <v>32.78</v>
      </c>
      <c r="F109">
        <f t="shared" si="8"/>
        <v>7.8</v>
      </c>
    </row>
    <row r="110" ht="13.5" spans="1:6">
      <c r="A110" s="89" t="s">
        <v>125</v>
      </c>
      <c r="B110" s="80">
        <v>13.1</v>
      </c>
      <c r="C110" s="80"/>
      <c r="D110">
        <f t="shared" si="7"/>
        <v>40.27</v>
      </c>
      <c r="E110">
        <v>32.54</v>
      </c>
      <c r="F110">
        <f t="shared" si="8"/>
        <v>7.73</v>
      </c>
    </row>
    <row r="111" ht="13.5" spans="1:6">
      <c r="A111" s="89" t="s">
        <v>126</v>
      </c>
      <c r="B111" s="80">
        <v>4.8</v>
      </c>
      <c r="C111" s="80"/>
      <c r="D111">
        <f t="shared" si="7"/>
        <v>14.76</v>
      </c>
      <c r="E111">
        <v>11.92</v>
      </c>
      <c r="F111">
        <f t="shared" si="8"/>
        <v>2.84</v>
      </c>
    </row>
    <row r="112" ht="13.5" spans="1:6">
      <c r="A112" s="89" t="s">
        <v>127</v>
      </c>
      <c r="B112" s="80">
        <v>28.5</v>
      </c>
      <c r="C112" s="80"/>
      <c r="D112">
        <f t="shared" si="7"/>
        <v>87.62</v>
      </c>
      <c r="E112">
        <v>70.78</v>
      </c>
      <c r="F112">
        <f t="shared" si="8"/>
        <v>16.84</v>
      </c>
    </row>
    <row r="113" ht="13.5" spans="1:6">
      <c r="A113" s="89" t="s">
        <v>128</v>
      </c>
      <c r="B113" s="80">
        <v>11.4</v>
      </c>
      <c r="C113" s="80"/>
      <c r="D113">
        <f t="shared" si="7"/>
        <v>35.05</v>
      </c>
      <c r="E113">
        <v>28.31</v>
      </c>
      <c r="F113">
        <f t="shared" si="8"/>
        <v>6.74</v>
      </c>
    </row>
    <row r="114" ht="13.5" spans="1:6">
      <c r="A114" s="88" t="s">
        <v>129</v>
      </c>
      <c r="B114" s="80">
        <v>111</v>
      </c>
      <c r="C114" s="80"/>
      <c r="D114">
        <f t="shared" si="7"/>
        <v>341.25</v>
      </c>
      <c r="E114">
        <v>275.69</v>
      </c>
      <c r="F114">
        <f t="shared" si="8"/>
        <v>65.56</v>
      </c>
    </row>
    <row r="115" ht="13.5" spans="1:6">
      <c r="A115" s="88" t="s">
        <v>130</v>
      </c>
      <c r="B115" s="80">
        <v>29.55</v>
      </c>
      <c r="C115" s="80"/>
      <c r="D115">
        <f t="shared" si="7"/>
        <v>90.85</v>
      </c>
      <c r="E115">
        <v>73.39</v>
      </c>
      <c r="F115">
        <f t="shared" si="8"/>
        <v>17.46</v>
      </c>
    </row>
    <row r="116" ht="13.5" spans="1:6">
      <c r="A116" s="88" t="s">
        <v>131</v>
      </c>
      <c r="B116" s="80">
        <v>14.89</v>
      </c>
      <c r="C116" s="80"/>
      <c r="D116">
        <f t="shared" si="7"/>
        <v>45.78</v>
      </c>
      <c r="E116">
        <v>36.98</v>
      </c>
      <c r="F116">
        <f t="shared" si="8"/>
        <v>8.8</v>
      </c>
    </row>
    <row r="117" ht="13.5" spans="1:6">
      <c r="A117" s="88" t="s">
        <v>132</v>
      </c>
      <c r="B117" s="80">
        <v>16.79</v>
      </c>
      <c r="C117" s="80"/>
      <c r="D117">
        <f t="shared" si="7"/>
        <v>51.62</v>
      </c>
      <c r="E117">
        <v>41.7</v>
      </c>
      <c r="F117">
        <f t="shared" si="8"/>
        <v>9.91999999999999</v>
      </c>
    </row>
    <row r="118" ht="13.5" spans="1:6">
      <c r="A118" s="88" t="s">
        <v>133</v>
      </c>
      <c r="B118" s="80">
        <v>93.4</v>
      </c>
      <c r="C118" s="80"/>
      <c r="D118">
        <f t="shared" si="7"/>
        <v>287.14</v>
      </c>
      <c r="E118">
        <v>231.98</v>
      </c>
      <c r="F118">
        <f t="shared" si="8"/>
        <v>55.16</v>
      </c>
    </row>
    <row r="119" ht="13.5" spans="1:6">
      <c r="A119" s="88" t="s">
        <v>134</v>
      </c>
      <c r="B119" s="80">
        <v>47.9</v>
      </c>
      <c r="C119" s="80"/>
      <c r="D119">
        <f t="shared" si="7"/>
        <v>147.26</v>
      </c>
      <c r="E119">
        <v>118.97</v>
      </c>
      <c r="F119">
        <f t="shared" si="8"/>
        <v>28.29</v>
      </c>
    </row>
  </sheetData>
  <autoFilter ref="A5:G119">
    <extLst/>
  </autoFilter>
  <mergeCells count="4">
    <mergeCell ref="D4:G4"/>
    <mergeCell ref="A4:A5"/>
    <mergeCell ref="B4:B5"/>
    <mergeCell ref="C4:C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8"/>
  <sheetViews>
    <sheetView workbookViewId="0">
      <selection activeCell="A1" sqref="A1:B2"/>
    </sheetView>
  </sheetViews>
  <sheetFormatPr defaultColWidth="8.75833333333333" defaultRowHeight="13.5" outlineLevelCol="3"/>
  <cols>
    <col min="1" max="1" width="15.375" customWidth="true"/>
    <col min="2" max="2" width="17.875" style="60" customWidth="true"/>
    <col min="3" max="3" width="16.5" style="60" customWidth="true"/>
    <col min="4" max="4" width="12.7583333333333" customWidth="true"/>
  </cols>
  <sheetData>
    <row r="1" spans="2:3">
      <c r="B1" s="60" t="s">
        <v>142</v>
      </c>
      <c r="C1" s="60" t="s">
        <v>143</v>
      </c>
    </row>
    <row r="2" spans="1:3">
      <c r="A2" s="61" t="s">
        <v>15</v>
      </c>
      <c r="B2" s="60">
        <f>B3+B136</f>
        <v>8373.94</v>
      </c>
      <c r="C2" s="60">
        <f>C3+C136</f>
        <v>60293</v>
      </c>
    </row>
    <row r="3" spans="1:3">
      <c r="A3" s="61" t="s">
        <v>40</v>
      </c>
      <c r="B3" s="60">
        <f>B4+B25+B28+B32+B37+B41+B45+B49+B52+B55+B60+B64+B68+B71+B74+B77+B80+B83+B85+B99+B118</f>
        <v>5035.82</v>
      </c>
      <c r="C3" s="60">
        <f>C4+C25+C28+C32+C37+C41+C45+C49+C52+C55+C60+C64+C68+C71+C74+C77+C80+C83+C85+C99+C118</f>
        <v>36258.33</v>
      </c>
    </row>
    <row r="4" spans="1:3">
      <c r="A4" s="62" t="s">
        <v>41</v>
      </c>
      <c r="B4" s="60">
        <f>SUM(B5:B24)</f>
        <v>2126.8</v>
      </c>
      <c r="C4" s="60">
        <f>SUM(C5:C24)</f>
        <v>15313.23</v>
      </c>
    </row>
    <row r="5" spans="1:4">
      <c r="A5" s="63" t="s">
        <v>144</v>
      </c>
      <c r="B5" s="60">
        <v>91.44</v>
      </c>
      <c r="C5" s="60">
        <f>ROUND(60293/$B$2*B5,2)+0.12</f>
        <v>658.49</v>
      </c>
      <c r="D5" t="s">
        <v>145</v>
      </c>
    </row>
    <row r="6" spans="1:3">
      <c r="A6" s="64" t="s">
        <v>146</v>
      </c>
      <c r="B6" s="60">
        <v>96.73</v>
      </c>
      <c r="C6" s="60">
        <f t="shared" ref="C6:C69" si="0">ROUND(60293/$B$2*B6,2)</f>
        <v>696.46</v>
      </c>
    </row>
    <row r="7" spans="1:3">
      <c r="A7" s="64" t="s">
        <v>147</v>
      </c>
      <c r="B7" s="60">
        <v>128.36</v>
      </c>
      <c r="C7" s="60">
        <f t="shared" si="0"/>
        <v>924.2</v>
      </c>
    </row>
    <row r="8" spans="1:3">
      <c r="A8" s="64" t="s">
        <v>148</v>
      </c>
      <c r="B8" s="60">
        <v>189.22</v>
      </c>
      <c r="C8" s="60">
        <f t="shared" si="0"/>
        <v>1362.4</v>
      </c>
    </row>
    <row r="9" spans="1:3">
      <c r="A9" s="64" t="s">
        <v>149</v>
      </c>
      <c r="B9" s="60">
        <v>140.29</v>
      </c>
      <c r="C9" s="60">
        <f t="shared" si="0"/>
        <v>1010.1</v>
      </c>
    </row>
    <row r="10" spans="1:3">
      <c r="A10" s="64" t="s">
        <v>150</v>
      </c>
      <c r="B10" s="60">
        <v>136.37</v>
      </c>
      <c r="C10" s="60">
        <f t="shared" si="0"/>
        <v>981.87</v>
      </c>
    </row>
    <row r="11" spans="1:3">
      <c r="A11" s="64" t="s">
        <v>151</v>
      </c>
      <c r="B11" s="60">
        <v>50.6</v>
      </c>
      <c r="C11" s="60">
        <f t="shared" si="0"/>
        <v>364.32</v>
      </c>
    </row>
    <row r="12" spans="1:3">
      <c r="A12" s="64" t="s">
        <v>152</v>
      </c>
      <c r="B12" s="60">
        <v>157.73</v>
      </c>
      <c r="C12" s="60">
        <f t="shared" si="0"/>
        <v>1135.67</v>
      </c>
    </row>
    <row r="13" spans="1:3">
      <c r="A13" s="64" t="s">
        <v>153</v>
      </c>
      <c r="B13" s="60">
        <v>99.87</v>
      </c>
      <c r="C13" s="60">
        <f t="shared" si="0"/>
        <v>719.07</v>
      </c>
    </row>
    <row r="14" spans="1:3">
      <c r="A14" s="64" t="s">
        <v>154</v>
      </c>
      <c r="B14" s="60">
        <v>80.31</v>
      </c>
      <c r="C14" s="60">
        <f t="shared" si="0"/>
        <v>578.24</v>
      </c>
    </row>
    <row r="15" spans="1:3">
      <c r="A15" s="64" t="s">
        <v>155</v>
      </c>
      <c r="B15" s="60">
        <v>275.36</v>
      </c>
      <c r="C15" s="60">
        <f t="shared" si="0"/>
        <v>1982.61</v>
      </c>
    </row>
    <row r="16" spans="1:3">
      <c r="A16" s="64" t="s">
        <v>156</v>
      </c>
      <c r="B16" s="60">
        <v>168.99</v>
      </c>
      <c r="C16" s="60">
        <f t="shared" si="0"/>
        <v>1216.74</v>
      </c>
    </row>
    <row r="17" spans="1:3">
      <c r="A17" s="64" t="s">
        <v>157</v>
      </c>
      <c r="B17" s="60">
        <v>51.02</v>
      </c>
      <c r="C17" s="60">
        <f t="shared" si="0"/>
        <v>367.35</v>
      </c>
    </row>
    <row r="18" spans="1:3">
      <c r="A18" s="64" t="s">
        <v>158</v>
      </c>
      <c r="B18" s="60">
        <v>25.74</v>
      </c>
      <c r="C18" s="60">
        <f t="shared" si="0"/>
        <v>185.33</v>
      </c>
    </row>
    <row r="19" spans="1:3">
      <c r="A19" s="64" t="s">
        <v>159</v>
      </c>
      <c r="B19" s="60">
        <v>37.37</v>
      </c>
      <c r="C19" s="60">
        <f t="shared" si="0"/>
        <v>269.07</v>
      </c>
    </row>
    <row r="20" spans="1:3">
      <c r="A20" s="64" t="s">
        <v>160</v>
      </c>
      <c r="B20" s="60">
        <v>71.46</v>
      </c>
      <c r="C20" s="60">
        <f t="shared" si="0"/>
        <v>514.52</v>
      </c>
    </row>
    <row r="21" spans="1:3">
      <c r="A21" s="64" t="s">
        <v>161</v>
      </c>
      <c r="B21" s="60">
        <v>113.62</v>
      </c>
      <c r="C21" s="60">
        <f t="shared" si="0"/>
        <v>818.07</v>
      </c>
    </row>
    <row r="22" spans="1:3">
      <c r="A22" s="64" t="s">
        <v>162</v>
      </c>
      <c r="B22" s="60">
        <v>78.01</v>
      </c>
      <c r="C22" s="60">
        <f t="shared" si="0"/>
        <v>561.68</v>
      </c>
    </row>
    <row r="23" spans="1:3">
      <c r="A23" s="64" t="s">
        <v>163</v>
      </c>
      <c r="B23" s="60">
        <v>60.13</v>
      </c>
      <c r="C23" s="60">
        <f t="shared" si="0"/>
        <v>432.94</v>
      </c>
    </row>
    <row r="24" spans="1:3">
      <c r="A24" s="64" t="s">
        <v>164</v>
      </c>
      <c r="B24" s="60">
        <v>74.18</v>
      </c>
      <c r="C24" s="60">
        <f t="shared" si="0"/>
        <v>534.1</v>
      </c>
    </row>
    <row r="25" spans="1:3">
      <c r="A25" s="62" t="s">
        <v>42</v>
      </c>
      <c r="B25" s="60">
        <f>B26+B27</f>
        <v>103.8</v>
      </c>
      <c r="C25" s="60">
        <f>C26+C27</f>
        <v>747.37</v>
      </c>
    </row>
    <row r="26" spans="1:3">
      <c r="A26" s="63" t="s">
        <v>165</v>
      </c>
      <c r="B26" s="60">
        <v>82.9</v>
      </c>
      <c r="C26" s="60">
        <f t="shared" si="0"/>
        <v>596.89</v>
      </c>
    </row>
    <row r="27" spans="1:3">
      <c r="A27" s="63" t="s">
        <v>166</v>
      </c>
      <c r="B27" s="60">
        <v>20.9</v>
      </c>
      <c r="C27" s="60">
        <f t="shared" si="0"/>
        <v>150.48</v>
      </c>
    </row>
    <row r="28" spans="1:3">
      <c r="A28" s="62" t="s">
        <v>43</v>
      </c>
      <c r="B28" s="60">
        <f>B29+B30+B31</f>
        <v>227.49</v>
      </c>
      <c r="C28" s="60">
        <f>C29+C30+C31</f>
        <v>1637.95</v>
      </c>
    </row>
    <row r="29" spans="1:3">
      <c r="A29" s="63" t="s">
        <v>167</v>
      </c>
      <c r="B29" s="60">
        <v>132.28</v>
      </c>
      <c r="C29" s="60">
        <f t="shared" si="0"/>
        <v>952.43</v>
      </c>
    </row>
    <row r="30" spans="1:3">
      <c r="A30" s="63" t="s">
        <v>168</v>
      </c>
      <c r="B30" s="60">
        <v>56.84</v>
      </c>
      <c r="C30" s="60">
        <f t="shared" si="0"/>
        <v>409.25</v>
      </c>
    </row>
    <row r="31" spans="1:3">
      <c r="A31" s="63" t="s">
        <v>169</v>
      </c>
      <c r="B31" s="60">
        <v>38.37</v>
      </c>
      <c r="C31" s="60">
        <f t="shared" si="0"/>
        <v>276.27</v>
      </c>
    </row>
    <row r="32" spans="1:3">
      <c r="A32" s="62" t="s">
        <v>44</v>
      </c>
      <c r="B32" s="60">
        <f>B33+B34+B35+B36</f>
        <v>127.7</v>
      </c>
      <c r="C32" s="60">
        <f>C33+C34+C35+C36</f>
        <v>919.44</v>
      </c>
    </row>
    <row r="33" spans="1:3">
      <c r="A33" s="63" t="s">
        <v>170</v>
      </c>
      <c r="B33" s="60">
        <v>47.9</v>
      </c>
      <c r="C33" s="60">
        <f t="shared" si="0"/>
        <v>344.88</v>
      </c>
    </row>
    <row r="34" spans="1:3">
      <c r="A34" s="63" t="s">
        <v>171</v>
      </c>
      <c r="B34" s="60">
        <v>21.8</v>
      </c>
      <c r="C34" s="60">
        <f t="shared" si="0"/>
        <v>156.96</v>
      </c>
    </row>
    <row r="35" spans="1:3">
      <c r="A35" s="63" t="s">
        <v>172</v>
      </c>
      <c r="B35" s="60">
        <v>28.7</v>
      </c>
      <c r="C35" s="60">
        <f t="shared" si="0"/>
        <v>206.64</v>
      </c>
    </row>
    <row r="36" spans="1:3">
      <c r="A36" s="63" t="s">
        <v>173</v>
      </c>
      <c r="B36" s="60">
        <v>29.3</v>
      </c>
      <c r="C36" s="60">
        <f t="shared" si="0"/>
        <v>210.96</v>
      </c>
    </row>
    <row r="37" spans="1:3">
      <c r="A37" s="62" t="s">
        <v>45</v>
      </c>
      <c r="B37" s="60">
        <f>B38+B39+B40</f>
        <v>80.9</v>
      </c>
      <c r="C37" s="60">
        <f>C38+C39+C40</f>
        <v>582.48</v>
      </c>
    </row>
    <row r="38" spans="1:3">
      <c r="A38" s="63" t="s">
        <v>174</v>
      </c>
      <c r="B38" s="60">
        <v>41.3</v>
      </c>
      <c r="C38" s="60">
        <f t="shared" si="0"/>
        <v>297.36</v>
      </c>
    </row>
    <row r="39" spans="1:3">
      <c r="A39" s="63" t="s">
        <v>175</v>
      </c>
      <c r="B39" s="60">
        <v>12.9</v>
      </c>
      <c r="C39" s="60">
        <f t="shared" si="0"/>
        <v>92.88</v>
      </c>
    </row>
    <row r="40" spans="1:3">
      <c r="A40" s="63" t="s">
        <v>176</v>
      </c>
      <c r="B40" s="60">
        <v>26.7</v>
      </c>
      <c r="C40" s="60">
        <f t="shared" si="0"/>
        <v>192.24</v>
      </c>
    </row>
    <row r="41" spans="1:3">
      <c r="A41" s="62" t="s">
        <v>46</v>
      </c>
      <c r="B41" s="60">
        <f>B42+B43+B44</f>
        <v>160.4</v>
      </c>
      <c r="C41" s="60">
        <f>C42+C43+C44</f>
        <v>1154.89</v>
      </c>
    </row>
    <row r="42" spans="1:3">
      <c r="A42" s="63" t="s">
        <v>177</v>
      </c>
      <c r="B42" s="60">
        <v>76.4</v>
      </c>
      <c r="C42" s="60">
        <f t="shared" si="0"/>
        <v>550.09</v>
      </c>
    </row>
    <row r="43" spans="1:3">
      <c r="A43" s="63" t="s">
        <v>178</v>
      </c>
      <c r="B43" s="60">
        <v>35.8</v>
      </c>
      <c r="C43" s="60">
        <f t="shared" si="0"/>
        <v>257.76</v>
      </c>
    </row>
    <row r="44" spans="1:3">
      <c r="A44" s="63" t="s">
        <v>179</v>
      </c>
      <c r="B44" s="60">
        <v>48.2</v>
      </c>
      <c r="C44" s="60">
        <f t="shared" si="0"/>
        <v>347.04</v>
      </c>
    </row>
    <row r="45" spans="1:3">
      <c r="A45" s="62" t="s">
        <v>47</v>
      </c>
      <c r="B45" s="60">
        <f>B46+B47+B48</f>
        <v>87.86</v>
      </c>
      <c r="C45" s="60">
        <f>C46+C47+C48</f>
        <v>632.6</v>
      </c>
    </row>
    <row r="46" spans="1:3">
      <c r="A46" s="63" t="s">
        <v>180</v>
      </c>
      <c r="B46" s="60">
        <v>62.54</v>
      </c>
      <c r="C46" s="60">
        <f t="shared" si="0"/>
        <v>450.29</v>
      </c>
    </row>
    <row r="47" spans="1:3">
      <c r="A47" s="63" t="s">
        <v>181</v>
      </c>
      <c r="B47" s="60">
        <v>12.99</v>
      </c>
      <c r="C47" s="60">
        <f t="shared" si="0"/>
        <v>93.53</v>
      </c>
    </row>
    <row r="48" spans="1:3">
      <c r="A48" s="63" t="s">
        <v>182</v>
      </c>
      <c r="B48" s="60">
        <v>12.33</v>
      </c>
      <c r="C48" s="60">
        <f t="shared" si="0"/>
        <v>88.78</v>
      </c>
    </row>
    <row r="49" spans="1:3">
      <c r="A49" s="62" t="s">
        <v>48</v>
      </c>
      <c r="B49" s="60">
        <f>B50+B51</f>
        <v>126.1</v>
      </c>
      <c r="C49" s="60">
        <f>C50+C51</f>
        <v>907.93</v>
      </c>
    </row>
    <row r="50" spans="1:3">
      <c r="A50" s="63" t="s">
        <v>183</v>
      </c>
      <c r="B50" s="60">
        <v>84.1</v>
      </c>
      <c r="C50" s="60">
        <f t="shared" si="0"/>
        <v>605.53</v>
      </c>
    </row>
    <row r="51" spans="1:3">
      <c r="A51" s="63" t="s">
        <v>184</v>
      </c>
      <c r="B51" s="60">
        <v>42</v>
      </c>
      <c r="C51" s="60">
        <f t="shared" si="0"/>
        <v>302.4</v>
      </c>
    </row>
    <row r="52" spans="1:3">
      <c r="A52" s="62" t="s">
        <v>49</v>
      </c>
      <c r="B52" s="60">
        <f>B53+B54</f>
        <v>117.4</v>
      </c>
      <c r="C52" s="60">
        <f>C53+C54</f>
        <v>845.29</v>
      </c>
    </row>
    <row r="53" spans="1:3">
      <c r="A53" s="63" t="s">
        <v>185</v>
      </c>
      <c r="B53" s="60">
        <v>41.8</v>
      </c>
      <c r="C53" s="60">
        <f t="shared" si="0"/>
        <v>300.96</v>
      </c>
    </row>
    <row r="54" spans="1:3">
      <c r="A54" s="63" t="s">
        <v>186</v>
      </c>
      <c r="B54" s="60">
        <v>75.6</v>
      </c>
      <c r="C54" s="60">
        <f t="shared" si="0"/>
        <v>544.33</v>
      </c>
    </row>
    <row r="55" spans="1:3">
      <c r="A55" s="62" t="s">
        <v>50</v>
      </c>
      <c r="B55" s="60">
        <f>B56+B57+B58+B59</f>
        <v>124.7</v>
      </c>
      <c r="C55" s="60">
        <f>C56+C57+C58+C59</f>
        <v>897.85</v>
      </c>
    </row>
    <row r="56" spans="1:3">
      <c r="A56" s="63" t="s">
        <v>187</v>
      </c>
      <c r="B56" s="60">
        <v>83.2</v>
      </c>
      <c r="C56" s="60">
        <f t="shared" si="0"/>
        <v>599.05</v>
      </c>
    </row>
    <row r="57" spans="1:3">
      <c r="A57" s="63" t="s">
        <v>188</v>
      </c>
      <c r="B57" s="60">
        <v>14.1</v>
      </c>
      <c r="C57" s="60">
        <f t="shared" si="0"/>
        <v>101.52</v>
      </c>
    </row>
    <row r="58" spans="1:3">
      <c r="A58" s="63" t="s">
        <v>189</v>
      </c>
      <c r="B58" s="60">
        <v>23.6</v>
      </c>
      <c r="C58" s="60">
        <f t="shared" si="0"/>
        <v>169.92</v>
      </c>
    </row>
    <row r="59" spans="1:3">
      <c r="A59" s="63" t="s">
        <v>190</v>
      </c>
      <c r="B59" s="60">
        <v>3.8</v>
      </c>
      <c r="C59" s="60">
        <f t="shared" si="0"/>
        <v>27.36</v>
      </c>
    </row>
    <row r="60" spans="1:3">
      <c r="A60" s="62" t="s">
        <v>51</v>
      </c>
      <c r="B60" s="60">
        <f>B61+B62+B63</f>
        <v>192</v>
      </c>
      <c r="C60" s="60">
        <f>C61+C62+C63</f>
        <v>1382.41</v>
      </c>
    </row>
    <row r="61" spans="1:3">
      <c r="A61" s="63" t="s">
        <v>191</v>
      </c>
      <c r="B61" s="60">
        <v>83.1</v>
      </c>
      <c r="C61" s="60">
        <f t="shared" si="0"/>
        <v>598.33</v>
      </c>
    </row>
    <row r="62" spans="1:3">
      <c r="A62" s="63" t="s">
        <v>192</v>
      </c>
      <c r="B62" s="60">
        <v>56.4</v>
      </c>
      <c r="C62" s="60">
        <f t="shared" si="0"/>
        <v>406.08</v>
      </c>
    </row>
    <row r="63" spans="1:3">
      <c r="A63" s="63" t="s">
        <v>193</v>
      </c>
      <c r="B63" s="60">
        <v>52.5</v>
      </c>
      <c r="C63" s="60">
        <f t="shared" si="0"/>
        <v>378</v>
      </c>
    </row>
    <row r="64" spans="1:3">
      <c r="A64" s="62" t="s">
        <v>52</v>
      </c>
      <c r="B64" s="60">
        <f>B65+B66+B67</f>
        <v>219.6</v>
      </c>
      <c r="C64" s="60">
        <f>C65+C66+C67</f>
        <v>1581.14</v>
      </c>
    </row>
    <row r="65" spans="1:3">
      <c r="A65" s="63" t="s">
        <v>194</v>
      </c>
      <c r="B65" s="60">
        <v>91.3</v>
      </c>
      <c r="C65" s="60">
        <f t="shared" si="0"/>
        <v>657.37</v>
      </c>
    </row>
    <row r="66" spans="1:3">
      <c r="A66" s="63" t="s">
        <v>195</v>
      </c>
      <c r="B66" s="60">
        <v>95.1</v>
      </c>
      <c r="C66" s="60">
        <f t="shared" si="0"/>
        <v>684.73</v>
      </c>
    </row>
    <row r="67" spans="1:3">
      <c r="A67" s="63" t="s">
        <v>196</v>
      </c>
      <c r="B67" s="60">
        <v>33.2</v>
      </c>
      <c r="C67" s="60">
        <f t="shared" si="0"/>
        <v>239.04</v>
      </c>
    </row>
    <row r="68" spans="1:3">
      <c r="A68" s="62" t="s">
        <v>53</v>
      </c>
      <c r="B68" s="60">
        <f>B69+B70</f>
        <v>97.3</v>
      </c>
      <c r="C68" s="60">
        <f>C69+C70</f>
        <v>700.57</v>
      </c>
    </row>
    <row r="69" spans="1:3">
      <c r="A69" s="63" t="s">
        <v>197</v>
      </c>
      <c r="B69" s="60">
        <v>74.3</v>
      </c>
      <c r="C69" s="60">
        <f t="shared" si="0"/>
        <v>534.97</v>
      </c>
    </row>
    <row r="70" spans="1:3">
      <c r="A70" s="63" t="s">
        <v>198</v>
      </c>
      <c r="B70" s="60">
        <v>23</v>
      </c>
      <c r="C70" s="60">
        <f t="shared" ref="C70:C133" si="1">ROUND(60293/$B$2*B70,2)</f>
        <v>165.6</v>
      </c>
    </row>
    <row r="71" spans="1:3">
      <c r="A71" s="62" t="s">
        <v>54</v>
      </c>
      <c r="B71" s="60">
        <f>B72+B73</f>
        <v>185.1</v>
      </c>
      <c r="C71" s="60">
        <f>C72+C73</f>
        <v>1332.74</v>
      </c>
    </row>
    <row r="72" spans="1:3">
      <c r="A72" s="63" t="s">
        <v>199</v>
      </c>
      <c r="B72" s="60">
        <v>91.1</v>
      </c>
      <c r="C72" s="60">
        <f t="shared" si="1"/>
        <v>655.93</v>
      </c>
    </row>
    <row r="73" spans="1:3">
      <c r="A73" s="63" t="s">
        <v>200</v>
      </c>
      <c r="B73" s="60">
        <v>94</v>
      </c>
      <c r="C73" s="60">
        <f t="shared" si="1"/>
        <v>676.81</v>
      </c>
    </row>
    <row r="74" spans="1:3">
      <c r="A74" s="62" t="s">
        <v>55</v>
      </c>
      <c r="B74" s="60">
        <f>B75+B76</f>
        <v>105.25</v>
      </c>
      <c r="C74" s="60">
        <f>C75+C76</f>
        <v>757.8</v>
      </c>
    </row>
    <row r="75" spans="1:3">
      <c r="A75" s="63" t="s">
        <v>201</v>
      </c>
      <c r="B75" s="60">
        <v>71.39</v>
      </c>
      <c r="C75" s="60">
        <f t="shared" si="1"/>
        <v>514.01</v>
      </c>
    </row>
    <row r="76" spans="1:3">
      <c r="A76" s="63" t="s">
        <v>202</v>
      </c>
      <c r="B76" s="60">
        <v>33.86</v>
      </c>
      <c r="C76" s="60">
        <f t="shared" si="1"/>
        <v>243.79</v>
      </c>
    </row>
    <row r="77" spans="1:3">
      <c r="A77" s="62" t="s">
        <v>56</v>
      </c>
      <c r="B77" s="60">
        <f>B78+B79</f>
        <v>62.3</v>
      </c>
      <c r="C77" s="60">
        <f>C78+C79</f>
        <v>448.56</v>
      </c>
    </row>
    <row r="78" spans="1:3">
      <c r="A78" s="63" t="s">
        <v>203</v>
      </c>
      <c r="B78" s="60">
        <v>36.9</v>
      </c>
      <c r="C78" s="60">
        <f t="shared" si="1"/>
        <v>265.68</v>
      </c>
    </row>
    <row r="79" spans="1:3">
      <c r="A79" s="63" t="s">
        <v>204</v>
      </c>
      <c r="B79" s="60">
        <v>25.4</v>
      </c>
      <c r="C79" s="60">
        <f t="shared" si="1"/>
        <v>182.88</v>
      </c>
    </row>
    <row r="80" spans="1:3">
      <c r="A80" s="62" t="s">
        <v>57</v>
      </c>
      <c r="B80" s="60">
        <f>B81+B82</f>
        <v>123.87</v>
      </c>
      <c r="C80" s="60">
        <f>C81+C82</f>
        <v>891.87</v>
      </c>
    </row>
    <row r="81" spans="1:3">
      <c r="A81" s="63" t="s">
        <v>205</v>
      </c>
      <c r="B81" s="60">
        <v>90.83</v>
      </c>
      <c r="C81" s="60">
        <f t="shared" si="1"/>
        <v>653.98</v>
      </c>
    </row>
    <row r="82" spans="1:3">
      <c r="A82" s="63" t="s">
        <v>206</v>
      </c>
      <c r="B82" s="60">
        <v>33.04</v>
      </c>
      <c r="C82" s="60">
        <f t="shared" si="1"/>
        <v>237.89</v>
      </c>
    </row>
    <row r="83" spans="1:3">
      <c r="A83" s="62" t="s">
        <v>58</v>
      </c>
      <c r="B83" s="60">
        <f>B84</f>
        <v>85.6</v>
      </c>
      <c r="C83" s="60">
        <f>C84</f>
        <v>616.33</v>
      </c>
    </row>
    <row r="84" spans="1:3">
      <c r="A84" s="63" t="s">
        <v>207</v>
      </c>
      <c r="B84" s="60">
        <v>85.6</v>
      </c>
      <c r="C84" s="60">
        <f t="shared" si="1"/>
        <v>616.33</v>
      </c>
    </row>
    <row r="85" spans="1:3">
      <c r="A85" s="62" t="s">
        <v>59</v>
      </c>
      <c r="B85" s="60">
        <f>SUM(B86:B98)</f>
        <v>82.3</v>
      </c>
      <c r="C85" s="60">
        <f>SUM(C86:C98)</f>
        <v>592.55</v>
      </c>
    </row>
    <row r="86" spans="1:3">
      <c r="A86" s="63" t="s">
        <v>208</v>
      </c>
      <c r="B86" s="60">
        <v>8.32</v>
      </c>
      <c r="C86" s="60">
        <f t="shared" si="1"/>
        <v>59.9</v>
      </c>
    </row>
    <row r="87" spans="1:3">
      <c r="A87" s="63" t="s">
        <v>209</v>
      </c>
      <c r="B87" s="60">
        <v>3.6</v>
      </c>
      <c r="C87" s="60">
        <f t="shared" si="1"/>
        <v>25.92</v>
      </c>
    </row>
    <row r="88" spans="1:3">
      <c r="A88" s="63" t="s">
        <v>210</v>
      </c>
      <c r="B88" s="60">
        <v>9.5</v>
      </c>
      <c r="C88" s="60">
        <f t="shared" si="1"/>
        <v>68.4</v>
      </c>
    </row>
    <row r="89" spans="1:3">
      <c r="A89" s="63" t="s">
        <v>211</v>
      </c>
      <c r="B89" s="60">
        <v>6.72</v>
      </c>
      <c r="C89" s="60">
        <f t="shared" si="1"/>
        <v>48.38</v>
      </c>
    </row>
    <row r="90" spans="1:3">
      <c r="A90" s="63" t="s">
        <v>212</v>
      </c>
      <c r="B90" s="60">
        <v>6.63</v>
      </c>
      <c r="C90" s="60">
        <f t="shared" si="1"/>
        <v>47.74</v>
      </c>
    </row>
    <row r="91" spans="1:3">
      <c r="A91" s="63" t="s">
        <v>213</v>
      </c>
      <c r="B91" s="60">
        <v>5.71</v>
      </c>
      <c r="C91" s="60">
        <f t="shared" si="1"/>
        <v>41.11</v>
      </c>
    </row>
    <row r="92" spans="1:3">
      <c r="A92" s="63" t="s">
        <v>214</v>
      </c>
      <c r="B92" s="60">
        <v>6.39</v>
      </c>
      <c r="C92" s="60">
        <f t="shared" si="1"/>
        <v>46.01</v>
      </c>
    </row>
    <row r="93" spans="1:3">
      <c r="A93" s="63" t="s">
        <v>215</v>
      </c>
      <c r="B93" s="60">
        <v>4.3</v>
      </c>
      <c r="C93" s="60">
        <f t="shared" si="1"/>
        <v>30.96</v>
      </c>
    </row>
    <row r="94" spans="1:3">
      <c r="A94" s="63" t="s">
        <v>216</v>
      </c>
      <c r="B94" s="60">
        <v>6</v>
      </c>
      <c r="C94" s="60">
        <f t="shared" si="1"/>
        <v>43.2</v>
      </c>
    </row>
    <row r="95" spans="1:3">
      <c r="A95" s="63" t="s">
        <v>217</v>
      </c>
      <c r="B95" s="60">
        <v>4.52</v>
      </c>
      <c r="C95" s="60">
        <f t="shared" si="1"/>
        <v>32.54</v>
      </c>
    </row>
    <row r="96" spans="1:3">
      <c r="A96" s="63" t="s">
        <v>218</v>
      </c>
      <c r="B96" s="60">
        <v>8.1</v>
      </c>
      <c r="C96" s="60">
        <f t="shared" si="1"/>
        <v>58.32</v>
      </c>
    </row>
    <row r="97" spans="1:3">
      <c r="A97" s="63" t="s">
        <v>219</v>
      </c>
      <c r="B97" s="60">
        <v>7.76</v>
      </c>
      <c r="C97" s="60">
        <f t="shared" si="1"/>
        <v>55.87</v>
      </c>
    </row>
    <row r="98" spans="1:3">
      <c r="A98" s="63" t="s">
        <v>220</v>
      </c>
      <c r="B98" s="60">
        <v>4.75</v>
      </c>
      <c r="C98" s="60">
        <f t="shared" si="1"/>
        <v>34.2</v>
      </c>
    </row>
    <row r="99" spans="1:3">
      <c r="A99" s="62" t="s">
        <v>60</v>
      </c>
      <c r="B99" s="60">
        <f>SUM(B100:B117)</f>
        <v>110.3</v>
      </c>
      <c r="C99" s="60">
        <f>SUM(C100:C117)</f>
        <v>794.16</v>
      </c>
    </row>
    <row r="100" spans="1:3">
      <c r="A100" s="63" t="s">
        <v>221</v>
      </c>
      <c r="B100" s="60">
        <v>12.82</v>
      </c>
      <c r="C100" s="60">
        <f t="shared" si="1"/>
        <v>92.3</v>
      </c>
    </row>
    <row r="101" spans="1:3">
      <c r="A101" s="63" t="s">
        <v>222</v>
      </c>
      <c r="B101" s="60">
        <v>8.48</v>
      </c>
      <c r="C101" s="60">
        <f t="shared" si="1"/>
        <v>61.06</v>
      </c>
    </row>
    <row r="102" spans="1:3">
      <c r="A102" s="63" t="s">
        <v>223</v>
      </c>
      <c r="B102" s="60">
        <v>5.02</v>
      </c>
      <c r="C102" s="60">
        <f t="shared" si="1"/>
        <v>36.14</v>
      </c>
    </row>
    <row r="103" spans="1:3">
      <c r="A103" s="63" t="s">
        <v>224</v>
      </c>
      <c r="B103" s="60">
        <v>5.37</v>
      </c>
      <c r="C103" s="60">
        <f t="shared" si="1"/>
        <v>38.66</v>
      </c>
    </row>
    <row r="104" spans="1:3">
      <c r="A104" s="63" t="s">
        <v>225</v>
      </c>
      <c r="B104" s="60">
        <v>5.19</v>
      </c>
      <c r="C104" s="60">
        <f t="shared" si="1"/>
        <v>37.37</v>
      </c>
    </row>
    <row r="105" spans="1:3">
      <c r="A105" s="63" t="s">
        <v>226</v>
      </c>
      <c r="B105" s="60">
        <v>5.33</v>
      </c>
      <c r="C105" s="60">
        <f t="shared" si="1"/>
        <v>38.38</v>
      </c>
    </row>
    <row r="106" spans="1:3">
      <c r="A106" s="63" t="s">
        <v>227</v>
      </c>
      <c r="B106" s="60">
        <v>4.65</v>
      </c>
      <c r="C106" s="60">
        <f t="shared" si="1"/>
        <v>33.48</v>
      </c>
    </row>
    <row r="107" spans="1:3">
      <c r="A107" s="63" t="s">
        <v>228</v>
      </c>
      <c r="B107" s="60">
        <v>7.27</v>
      </c>
      <c r="C107" s="60">
        <f t="shared" si="1"/>
        <v>52.34</v>
      </c>
    </row>
    <row r="108" spans="1:3">
      <c r="A108" s="63" t="s">
        <v>229</v>
      </c>
      <c r="B108" s="60">
        <v>4.47</v>
      </c>
      <c r="C108" s="60">
        <f t="shared" si="1"/>
        <v>32.18</v>
      </c>
    </row>
    <row r="109" spans="1:3">
      <c r="A109" s="63" t="s">
        <v>230</v>
      </c>
      <c r="B109" s="60">
        <v>8.8</v>
      </c>
      <c r="C109" s="60">
        <f t="shared" si="1"/>
        <v>63.36</v>
      </c>
    </row>
    <row r="110" spans="1:3">
      <c r="A110" s="63" t="s">
        <v>231</v>
      </c>
      <c r="B110" s="60">
        <v>5.84</v>
      </c>
      <c r="C110" s="60">
        <f t="shared" si="1"/>
        <v>42.05</v>
      </c>
    </row>
    <row r="111" spans="1:3">
      <c r="A111" s="63" t="s">
        <v>232</v>
      </c>
      <c r="B111" s="60">
        <v>10.16</v>
      </c>
      <c r="C111" s="60">
        <f t="shared" si="1"/>
        <v>73.15</v>
      </c>
    </row>
    <row r="112" spans="1:3">
      <c r="A112" s="63" t="s">
        <v>233</v>
      </c>
      <c r="B112" s="60">
        <v>6.44</v>
      </c>
      <c r="C112" s="60">
        <f t="shared" si="1"/>
        <v>46.37</v>
      </c>
    </row>
    <row r="113" spans="1:3">
      <c r="A113" s="63" t="s">
        <v>234</v>
      </c>
      <c r="B113" s="60">
        <v>6.73</v>
      </c>
      <c r="C113" s="60">
        <f t="shared" si="1"/>
        <v>48.46</v>
      </c>
    </row>
    <row r="114" spans="1:3">
      <c r="A114" s="63" t="s">
        <v>235</v>
      </c>
      <c r="B114" s="60">
        <v>4.92</v>
      </c>
      <c r="C114" s="60">
        <f t="shared" si="1"/>
        <v>35.42</v>
      </c>
    </row>
    <row r="115" spans="1:3">
      <c r="A115" s="63" t="s">
        <v>236</v>
      </c>
      <c r="B115" s="60">
        <v>3.04</v>
      </c>
      <c r="C115" s="60">
        <f t="shared" si="1"/>
        <v>21.89</v>
      </c>
    </row>
    <row r="116" spans="1:3">
      <c r="A116" s="63" t="s">
        <v>237</v>
      </c>
      <c r="B116" s="60">
        <v>3.29</v>
      </c>
      <c r="C116" s="60">
        <f t="shared" si="1"/>
        <v>23.69</v>
      </c>
    </row>
    <row r="117" spans="1:3">
      <c r="A117" s="63" t="s">
        <v>238</v>
      </c>
      <c r="B117" s="60">
        <v>2.48</v>
      </c>
      <c r="C117" s="60">
        <f t="shared" si="1"/>
        <v>17.86</v>
      </c>
    </row>
    <row r="118" spans="1:3">
      <c r="A118" s="62" t="s">
        <v>61</v>
      </c>
      <c r="B118" s="60">
        <f>SUM(B119:B135)</f>
        <v>489.05</v>
      </c>
      <c r="C118" s="60">
        <f>SUM(C119:C135)</f>
        <v>3521.17</v>
      </c>
    </row>
    <row r="119" spans="1:3">
      <c r="A119" s="63" t="s">
        <v>239</v>
      </c>
      <c r="B119" s="60">
        <v>96.58</v>
      </c>
      <c r="C119" s="60">
        <f t="shared" si="1"/>
        <v>695.38</v>
      </c>
    </row>
    <row r="120" spans="1:3">
      <c r="A120" s="65" t="s">
        <v>240</v>
      </c>
      <c r="B120" s="60">
        <v>39.21</v>
      </c>
      <c r="C120" s="60">
        <f t="shared" si="1"/>
        <v>282.31</v>
      </c>
    </row>
    <row r="121" spans="1:3">
      <c r="A121" s="63" t="s">
        <v>241</v>
      </c>
      <c r="B121" s="60">
        <v>12.42</v>
      </c>
      <c r="C121" s="60">
        <f t="shared" si="1"/>
        <v>89.42</v>
      </c>
    </row>
    <row r="122" spans="1:3">
      <c r="A122" s="63" t="s">
        <v>242</v>
      </c>
      <c r="B122" s="60">
        <v>34.31</v>
      </c>
      <c r="C122" s="60">
        <f t="shared" si="1"/>
        <v>247.03</v>
      </c>
    </row>
    <row r="123" spans="1:3">
      <c r="A123" s="63" t="s">
        <v>243</v>
      </c>
      <c r="B123" s="60">
        <v>21.75</v>
      </c>
      <c r="C123" s="60">
        <f t="shared" si="1"/>
        <v>156.6</v>
      </c>
    </row>
    <row r="124" spans="1:3">
      <c r="A124" s="63" t="s">
        <v>244</v>
      </c>
      <c r="B124" s="60">
        <v>34.5</v>
      </c>
      <c r="C124" s="60">
        <f t="shared" si="1"/>
        <v>248.4</v>
      </c>
    </row>
    <row r="125" spans="1:3">
      <c r="A125" s="63" t="s">
        <v>245</v>
      </c>
      <c r="B125" s="60">
        <v>18.41</v>
      </c>
      <c r="C125" s="60">
        <f t="shared" si="1"/>
        <v>132.55</v>
      </c>
    </row>
    <row r="126" spans="1:3">
      <c r="A126" s="63" t="s">
        <v>246</v>
      </c>
      <c r="B126" s="60">
        <v>18.21</v>
      </c>
      <c r="C126" s="60">
        <f t="shared" si="1"/>
        <v>131.11</v>
      </c>
    </row>
    <row r="127" spans="1:3">
      <c r="A127" s="63" t="s">
        <v>247</v>
      </c>
      <c r="B127" s="60">
        <v>18.8</v>
      </c>
      <c r="C127" s="60">
        <f t="shared" si="1"/>
        <v>135.36</v>
      </c>
    </row>
    <row r="128" spans="1:3">
      <c r="A128" s="63" t="s">
        <v>248</v>
      </c>
      <c r="B128" s="60">
        <v>17.06</v>
      </c>
      <c r="C128" s="60">
        <f t="shared" si="1"/>
        <v>122.83</v>
      </c>
    </row>
    <row r="129" spans="1:3">
      <c r="A129" s="63" t="s">
        <v>249</v>
      </c>
      <c r="B129" s="60">
        <v>25.57</v>
      </c>
      <c r="C129" s="60">
        <f t="shared" si="1"/>
        <v>184.11</v>
      </c>
    </row>
    <row r="130" spans="1:3">
      <c r="A130" s="63" t="s">
        <v>250</v>
      </c>
      <c r="B130" s="60">
        <v>16.06</v>
      </c>
      <c r="C130" s="60">
        <f t="shared" si="1"/>
        <v>115.63</v>
      </c>
    </row>
    <row r="131" spans="1:3">
      <c r="A131" s="63" t="s">
        <v>251</v>
      </c>
      <c r="B131" s="60">
        <v>36.51</v>
      </c>
      <c r="C131" s="60">
        <f t="shared" si="1"/>
        <v>262.87</v>
      </c>
    </row>
    <row r="132" spans="1:3">
      <c r="A132" s="63" t="s">
        <v>252</v>
      </c>
      <c r="B132" s="60">
        <v>30.47</v>
      </c>
      <c r="C132" s="60">
        <f t="shared" si="1"/>
        <v>219.39</v>
      </c>
    </row>
    <row r="133" spans="1:3">
      <c r="A133" s="63" t="s">
        <v>253</v>
      </c>
      <c r="B133" s="60">
        <v>20.77</v>
      </c>
      <c r="C133" s="60">
        <f t="shared" si="1"/>
        <v>149.55</v>
      </c>
    </row>
    <row r="134" spans="1:3">
      <c r="A134" s="63" t="s">
        <v>254</v>
      </c>
      <c r="B134" s="60">
        <v>24.13</v>
      </c>
      <c r="C134" s="60">
        <f t="shared" ref="C134:C198" si="2">ROUND(60293/$B$2*B134,2)</f>
        <v>173.74</v>
      </c>
    </row>
    <row r="135" spans="1:3">
      <c r="A135" s="63" t="s">
        <v>255</v>
      </c>
      <c r="B135" s="60">
        <v>24.29</v>
      </c>
      <c r="C135" s="60">
        <f t="shared" si="2"/>
        <v>174.89</v>
      </c>
    </row>
    <row r="136" spans="1:3">
      <c r="A136" s="66" t="s">
        <v>62</v>
      </c>
      <c r="B136" s="60">
        <f>SUM(B137:B208)</f>
        <v>3338.12</v>
      </c>
      <c r="C136" s="60">
        <f>SUM(C137:C208)</f>
        <v>24034.67</v>
      </c>
    </row>
    <row r="137" spans="1:3">
      <c r="A137" s="67" t="s">
        <v>63</v>
      </c>
      <c r="B137" s="60">
        <v>40.8</v>
      </c>
      <c r="C137" s="60">
        <f t="shared" si="2"/>
        <v>293.76</v>
      </c>
    </row>
    <row r="138" spans="1:3">
      <c r="A138" s="67" t="s">
        <v>64</v>
      </c>
      <c r="B138" s="60">
        <v>43.9</v>
      </c>
      <c r="C138" s="60">
        <f t="shared" si="2"/>
        <v>316.08</v>
      </c>
    </row>
    <row r="139" spans="1:3">
      <c r="A139" s="67" t="s">
        <v>65</v>
      </c>
      <c r="B139" s="60">
        <v>62.7</v>
      </c>
      <c r="C139" s="60">
        <f t="shared" si="2"/>
        <v>451.44</v>
      </c>
    </row>
    <row r="140" spans="1:3">
      <c r="A140" s="67" t="s">
        <v>66</v>
      </c>
      <c r="B140" s="60">
        <v>94.9</v>
      </c>
      <c r="C140" s="60">
        <f t="shared" si="2"/>
        <v>683.29</v>
      </c>
    </row>
    <row r="141" spans="1:3">
      <c r="A141" s="67" t="s">
        <v>67</v>
      </c>
      <c r="B141" s="60">
        <v>73.1</v>
      </c>
      <c r="C141" s="60">
        <f t="shared" si="2"/>
        <v>526.33</v>
      </c>
    </row>
    <row r="142" spans="1:3">
      <c r="A142" s="67" t="s">
        <v>68</v>
      </c>
      <c r="B142" s="60">
        <v>94.5</v>
      </c>
      <c r="C142" s="60">
        <f t="shared" si="2"/>
        <v>680.41</v>
      </c>
    </row>
    <row r="143" spans="1:3">
      <c r="A143" s="67" t="s">
        <v>69</v>
      </c>
      <c r="B143" s="60">
        <v>36.4</v>
      </c>
      <c r="C143" s="60">
        <f t="shared" si="2"/>
        <v>262.08</v>
      </c>
    </row>
    <row r="144" spans="1:3">
      <c r="A144" s="67" t="s">
        <v>70</v>
      </c>
      <c r="B144" s="60">
        <v>27.72</v>
      </c>
      <c r="C144" s="60">
        <f t="shared" si="2"/>
        <v>199.59</v>
      </c>
    </row>
    <row r="145" spans="1:3">
      <c r="A145" s="67" t="s">
        <v>71</v>
      </c>
      <c r="B145" s="60">
        <v>12.67</v>
      </c>
      <c r="C145" s="60">
        <f t="shared" si="2"/>
        <v>91.22</v>
      </c>
    </row>
    <row r="146" spans="1:3">
      <c r="A146" s="67" t="s">
        <v>72</v>
      </c>
      <c r="B146" s="60">
        <v>17.89</v>
      </c>
      <c r="C146" s="60">
        <f t="shared" si="2"/>
        <v>128.81</v>
      </c>
    </row>
    <row r="147" spans="1:3">
      <c r="A147" s="67" t="s">
        <v>73</v>
      </c>
      <c r="B147" s="60">
        <v>71.5</v>
      </c>
      <c r="C147" s="60">
        <f t="shared" si="2"/>
        <v>514.81</v>
      </c>
    </row>
    <row r="148" spans="1:3">
      <c r="A148" s="67" t="s">
        <v>74</v>
      </c>
      <c r="B148" s="60">
        <v>46</v>
      </c>
      <c r="C148" s="60">
        <f t="shared" si="2"/>
        <v>331.2</v>
      </c>
    </row>
    <row r="149" spans="1:3">
      <c r="A149" s="67" t="s">
        <v>75</v>
      </c>
      <c r="B149" s="60">
        <v>17.9</v>
      </c>
      <c r="C149" s="60">
        <f t="shared" si="2"/>
        <v>128.88</v>
      </c>
    </row>
    <row r="150" spans="1:3">
      <c r="A150" s="67" t="s">
        <v>76</v>
      </c>
      <c r="B150" s="60">
        <v>22.8</v>
      </c>
      <c r="C150" s="60">
        <f t="shared" si="2"/>
        <v>164.16</v>
      </c>
    </row>
    <row r="151" spans="1:3">
      <c r="A151" s="67" t="s">
        <v>77</v>
      </c>
      <c r="B151" s="60">
        <v>76.5</v>
      </c>
      <c r="C151" s="60">
        <f t="shared" si="2"/>
        <v>550.81</v>
      </c>
    </row>
    <row r="152" spans="1:3">
      <c r="A152" s="67" t="s">
        <v>78</v>
      </c>
      <c r="B152" s="60">
        <v>69</v>
      </c>
      <c r="C152" s="60">
        <f t="shared" si="2"/>
        <v>496.81</v>
      </c>
    </row>
    <row r="153" spans="1:3">
      <c r="A153" s="67" t="s">
        <v>79</v>
      </c>
      <c r="B153" s="60">
        <v>55.2</v>
      </c>
      <c r="C153" s="60">
        <f t="shared" si="2"/>
        <v>397.44</v>
      </c>
    </row>
    <row r="154" spans="1:3">
      <c r="A154" s="67" t="s">
        <v>80</v>
      </c>
      <c r="B154" s="60">
        <v>65.2</v>
      </c>
      <c r="C154" s="60">
        <f t="shared" si="2"/>
        <v>469.44</v>
      </c>
    </row>
    <row r="155" spans="1:3">
      <c r="A155" s="67" t="s">
        <v>81</v>
      </c>
      <c r="B155" s="60">
        <v>50.47</v>
      </c>
      <c r="C155" s="60">
        <f t="shared" si="2"/>
        <v>363.39</v>
      </c>
    </row>
    <row r="156" spans="1:3">
      <c r="A156" s="67" t="s">
        <v>82</v>
      </c>
      <c r="B156" s="60">
        <v>41.69</v>
      </c>
      <c r="C156" s="60">
        <f t="shared" si="2"/>
        <v>300.17</v>
      </c>
    </row>
    <row r="157" spans="1:3">
      <c r="A157" s="67" t="s">
        <v>83</v>
      </c>
      <c r="B157" s="60">
        <v>32.02</v>
      </c>
      <c r="C157" s="60">
        <f t="shared" si="2"/>
        <v>230.55</v>
      </c>
    </row>
    <row r="158" spans="1:3">
      <c r="A158" s="67" t="s">
        <v>84</v>
      </c>
      <c r="B158" s="60">
        <v>15.08</v>
      </c>
      <c r="C158" s="60">
        <f t="shared" si="2"/>
        <v>108.58</v>
      </c>
    </row>
    <row r="159" spans="1:3">
      <c r="A159" s="67" t="s">
        <v>85</v>
      </c>
      <c r="B159" s="60">
        <v>71.5</v>
      </c>
      <c r="C159" s="60">
        <f t="shared" si="2"/>
        <v>514.81</v>
      </c>
    </row>
    <row r="160" spans="1:3">
      <c r="A160" s="67" t="s">
        <v>86</v>
      </c>
      <c r="B160" s="60">
        <v>41.7</v>
      </c>
      <c r="C160" s="60">
        <f t="shared" si="2"/>
        <v>300.24</v>
      </c>
    </row>
    <row r="161" spans="1:3">
      <c r="A161" s="67" t="s">
        <v>87</v>
      </c>
      <c r="B161" s="60">
        <v>37.9</v>
      </c>
      <c r="C161" s="60">
        <f t="shared" si="2"/>
        <v>272.88</v>
      </c>
    </row>
    <row r="162" spans="1:3">
      <c r="A162" s="67" t="s">
        <v>88</v>
      </c>
      <c r="B162" s="60">
        <v>52.8</v>
      </c>
      <c r="C162" s="60">
        <f t="shared" si="2"/>
        <v>380.16</v>
      </c>
    </row>
    <row r="163" spans="1:3">
      <c r="A163" s="67" t="s">
        <v>89</v>
      </c>
      <c r="B163" s="60">
        <v>83.6</v>
      </c>
      <c r="C163" s="60">
        <f t="shared" si="2"/>
        <v>601.93</v>
      </c>
    </row>
    <row r="164" spans="1:3">
      <c r="A164" s="67" t="s">
        <v>90</v>
      </c>
      <c r="B164" s="60">
        <v>55</v>
      </c>
      <c r="C164" s="60">
        <f t="shared" si="2"/>
        <v>396</v>
      </c>
    </row>
    <row r="165" spans="1:3">
      <c r="A165" s="67" t="s">
        <v>91</v>
      </c>
      <c r="B165" s="60">
        <v>41.6</v>
      </c>
      <c r="C165" s="60">
        <f t="shared" si="2"/>
        <v>299.52</v>
      </c>
    </row>
    <row r="166" spans="1:3">
      <c r="A166" s="67" t="s">
        <v>92</v>
      </c>
      <c r="B166" s="60">
        <v>30.1</v>
      </c>
      <c r="C166" s="60">
        <f t="shared" si="2"/>
        <v>216.72</v>
      </c>
    </row>
    <row r="167" spans="1:3">
      <c r="A167" s="67" t="s">
        <v>93</v>
      </c>
      <c r="B167" s="60">
        <v>41.4</v>
      </c>
      <c r="C167" s="60">
        <f t="shared" si="2"/>
        <v>298.08</v>
      </c>
    </row>
    <row r="168" spans="1:3">
      <c r="A168" s="67" t="s">
        <v>94</v>
      </c>
      <c r="B168" s="60">
        <v>27.7</v>
      </c>
      <c r="C168" s="60">
        <f t="shared" si="2"/>
        <v>199.44</v>
      </c>
    </row>
    <row r="169" spans="1:3">
      <c r="A169" s="67" t="s">
        <v>95</v>
      </c>
      <c r="B169" s="60">
        <v>18.7</v>
      </c>
      <c r="C169" s="60">
        <f t="shared" si="2"/>
        <v>134.64</v>
      </c>
    </row>
    <row r="170" spans="1:3">
      <c r="A170" s="67" t="s">
        <v>96</v>
      </c>
      <c r="B170" s="60">
        <v>12.1</v>
      </c>
      <c r="C170" s="60">
        <f t="shared" si="2"/>
        <v>87.12</v>
      </c>
    </row>
    <row r="171" spans="1:3">
      <c r="A171" s="67" t="s">
        <v>97</v>
      </c>
      <c r="B171" s="60">
        <v>19</v>
      </c>
      <c r="C171" s="60">
        <f t="shared" si="2"/>
        <v>136.8</v>
      </c>
    </row>
    <row r="172" spans="1:3">
      <c r="A172" s="67" t="s">
        <v>98</v>
      </c>
      <c r="B172" s="60">
        <v>80.8</v>
      </c>
      <c r="C172" s="60">
        <f t="shared" si="2"/>
        <v>581.77</v>
      </c>
    </row>
    <row r="173" spans="1:3">
      <c r="A173" s="67" t="s">
        <v>99</v>
      </c>
      <c r="B173" s="60">
        <v>72</v>
      </c>
      <c r="C173" s="60">
        <f t="shared" si="2"/>
        <v>518.41</v>
      </c>
    </row>
    <row r="174" spans="1:3">
      <c r="A174" s="67" t="s">
        <v>100</v>
      </c>
      <c r="B174" s="60">
        <v>61.6</v>
      </c>
      <c r="C174" s="60">
        <f t="shared" si="2"/>
        <v>443.52</v>
      </c>
    </row>
    <row r="175" spans="1:3">
      <c r="A175" s="67" t="s">
        <v>101</v>
      </c>
      <c r="B175" s="60">
        <v>41.4</v>
      </c>
      <c r="C175" s="60">
        <f t="shared" si="2"/>
        <v>298.08</v>
      </c>
    </row>
    <row r="176" spans="1:3">
      <c r="A176" s="67" t="s">
        <v>102</v>
      </c>
      <c r="B176" s="60">
        <v>45.6</v>
      </c>
      <c r="C176" s="60">
        <f t="shared" si="2"/>
        <v>328.32</v>
      </c>
    </row>
    <row r="177" spans="1:3">
      <c r="A177" s="67" t="s">
        <v>103</v>
      </c>
      <c r="B177" s="60">
        <v>61.5</v>
      </c>
      <c r="C177" s="60">
        <f t="shared" si="2"/>
        <v>442.8</v>
      </c>
    </row>
    <row r="178" spans="1:3">
      <c r="A178" s="67" t="s">
        <v>104</v>
      </c>
      <c r="B178" s="60">
        <v>42.9</v>
      </c>
      <c r="C178" s="60">
        <f t="shared" si="2"/>
        <v>308.88</v>
      </c>
    </row>
    <row r="179" spans="1:3">
      <c r="A179" s="67" t="s">
        <v>105</v>
      </c>
      <c r="B179" s="60">
        <v>33.1</v>
      </c>
      <c r="C179" s="60">
        <f t="shared" si="2"/>
        <v>238.32</v>
      </c>
    </row>
    <row r="180" spans="1:3">
      <c r="A180" s="67" t="s">
        <v>106</v>
      </c>
      <c r="B180" s="60">
        <v>37.9</v>
      </c>
      <c r="C180" s="60">
        <f t="shared" si="2"/>
        <v>272.88</v>
      </c>
    </row>
    <row r="181" spans="1:3">
      <c r="A181" s="67" t="s">
        <v>107</v>
      </c>
      <c r="B181" s="60">
        <v>38</v>
      </c>
      <c r="C181" s="60">
        <f t="shared" si="2"/>
        <v>273.6</v>
      </c>
    </row>
    <row r="182" spans="1:3">
      <c r="A182" s="67" t="s">
        <v>108</v>
      </c>
      <c r="B182" s="60">
        <v>32.9</v>
      </c>
      <c r="C182" s="60">
        <f t="shared" si="2"/>
        <v>236.88</v>
      </c>
    </row>
    <row r="183" spans="1:3">
      <c r="A183" s="67" t="s">
        <v>109</v>
      </c>
      <c r="B183" s="60">
        <v>32.9</v>
      </c>
      <c r="C183" s="60">
        <f t="shared" si="2"/>
        <v>236.88</v>
      </c>
    </row>
    <row r="184" spans="1:3">
      <c r="A184" s="67" t="s">
        <v>110</v>
      </c>
      <c r="B184" s="60">
        <v>24.5</v>
      </c>
      <c r="C184" s="60">
        <f t="shared" si="2"/>
        <v>176.4</v>
      </c>
    </row>
    <row r="185" spans="1:3">
      <c r="A185" s="67" t="s">
        <v>111</v>
      </c>
      <c r="B185" s="60">
        <v>74</v>
      </c>
      <c r="C185" s="60">
        <f t="shared" si="2"/>
        <v>532.81</v>
      </c>
    </row>
    <row r="186" spans="1:3">
      <c r="A186" s="67" t="s">
        <v>112</v>
      </c>
      <c r="B186" s="60">
        <v>26.8</v>
      </c>
      <c r="C186" s="60">
        <f t="shared" si="2"/>
        <v>192.96</v>
      </c>
    </row>
    <row r="187" spans="1:3">
      <c r="A187" s="67" t="s">
        <v>113</v>
      </c>
      <c r="B187" s="60">
        <v>70.4</v>
      </c>
      <c r="C187" s="60">
        <f t="shared" si="2"/>
        <v>506.89</v>
      </c>
    </row>
    <row r="188" spans="1:3">
      <c r="A188" s="67" t="s">
        <v>114</v>
      </c>
      <c r="B188" s="60">
        <v>55.3</v>
      </c>
      <c r="C188" s="60">
        <f t="shared" si="2"/>
        <v>398.16</v>
      </c>
    </row>
    <row r="189" spans="1:3">
      <c r="A189" s="67" t="s">
        <v>115</v>
      </c>
      <c r="B189" s="60">
        <v>83.55</v>
      </c>
      <c r="C189" s="60">
        <f t="shared" si="2"/>
        <v>601.57</v>
      </c>
    </row>
    <row r="190" spans="1:3">
      <c r="A190" s="67" t="s">
        <v>116</v>
      </c>
      <c r="B190" s="60">
        <v>90.5</v>
      </c>
      <c r="C190" s="60">
        <f t="shared" si="2"/>
        <v>651.61</v>
      </c>
    </row>
    <row r="191" spans="1:3">
      <c r="A191" s="67" t="s">
        <v>117</v>
      </c>
      <c r="B191" s="60">
        <v>95</v>
      </c>
      <c r="C191" s="60">
        <f t="shared" si="2"/>
        <v>684.01</v>
      </c>
    </row>
    <row r="192" spans="1:3">
      <c r="A192" s="67" t="s">
        <v>118</v>
      </c>
      <c r="B192" s="60">
        <v>40.3</v>
      </c>
      <c r="C192" s="60">
        <f t="shared" si="2"/>
        <v>290.16</v>
      </c>
    </row>
    <row r="193" spans="1:3">
      <c r="A193" s="67" t="s">
        <v>119</v>
      </c>
      <c r="B193" s="60">
        <v>41.05</v>
      </c>
      <c r="C193" s="60">
        <f t="shared" si="2"/>
        <v>295.56</v>
      </c>
    </row>
    <row r="194" spans="1:3">
      <c r="A194" s="67" t="s">
        <v>120</v>
      </c>
      <c r="B194" s="60">
        <v>64.22</v>
      </c>
      <c r="C194" s="60">
        <f t="shared" si="2"/>
        <v>462.39</v>
      </c>
    </row>
    <row r="195" spans="1:3">
      <c r="A195" s="67" t="s">
        <v>121</v>
      </c>
      <c r="B195" s="60">
        <v>45.53</v>
      </c>
      <c r="C195" s="60">
        <f t="shared" si="2"/>
        <v>327.82</v>
      </c>
    </row>
    <row r="196" spans="1:3">
      <c r="A196" s="67" t="s">
        <v>122</v>
      </c>
      <c r="B196" s="60">
        <v>50.8</v>
      </c>
      <c r="C196" s="60">
        <f t="shared" si="2"/>
        <v>365.76</v>
      </c>
    </row>
    <row r="197" spans="1:3">
      <c r="A197" s="64" t="s">
        <v>123</v>
      </c>
      <c r="B197" s="60">
        <v>10</v>
      </c>
      <c r="C197" s="60">
        <f t="shared" si="2"/>
        <v>72</v>
      </c>
    </row>
    <row r="198" spans="1:3">
      <c r="A198" s="64" t="s">
        <v>124</v>
      </c>
      <c r="B198" s="60">
        <v>13.2</v>
      </c>
      <c r="C198" s="60">
        <f t="shared" si="2"/>
        <v>95.04</v>
      </c>
    </row>
    <row r="199" spans="1:3">
      <c r="A199" s="64" t="s">
        <v>125</v>
      </c>
      <c r="B199" s="60">
        <v>13.1</v>
      </c>
      <c r="C199" s="60">
        <f t="shared" ref="C199:C208" si="3">ROUND(60293/$B$2*B199,2)</f>
        <v>94.32</v>
      </c>
    </row>
    <row r="200" spans="1:3">
      <c r="A200" s="64" t="s">
        <v>126</v>
      </c>
      <c r="B200" s="60">
        <v>4.8</v>
      </c>
      <c r="C200" s="60">
        <f t="shared" si="3"/>
        <v>34.56</v>
      </c>
    </row>
    <row r="201" spans="1:3">
      <c r="A201" s="64" t="s">
        <v>127</v>
      </c>
      <c r="B201" s="60">
        <v>28.5</v>
      </c>
      <c r="C201" s="60">
        <f t="shared" si="3"/>
        <v>205.2</v>
      </c>
    </row>
    <row r="202" spans="1:3">
      <c r="A202" s="64" t="s">
        <v>128</v>
      </c>
      <c r="B202" s="60">
        <v>11.4</v>
      </c>
      <c r="C202" s="60">
        <f t="shared" si="3"/>
        <v>82.08</v>
      </c>
    </row>
    <row r="203" spans="1:3">
      <c r="A203" s="67" t="s">
        <v>129</v>
      </c>
      <c r="B203" s="60">
        <v>111</v>
      </c>
      <c r="C203" s="60">
        <f t="shared" si="3"/>
        <v>799.21</v>
      </c>
    </row>
    <row r="204" spans="1:3">
      <c r="A204" s="67" t="s">
        <v>130</v>
      </c>
      <c r="B204" s="60">
        <v>29.55</v>
      </c>
      <c r="C204" s="60">
        <f t="shared" si="3"/>
        <v>212.76</v>
      </c>
    </row>
    <row r="205" spans="1:3">
      <c r="A205" s="67" t="s">
        <v>131</v>
      </c>
      <c r="B205" s="60">
        <v>14.89</v>
      </c>
      <c r="C205" s="60">
        <f t="shared" si="3"/>
        <v>107.21</v>
      </c>
    </row>
    <row r="206" spans="1:3">
      <c r="A206" s="67" t="s">
        <v>132</v>
      </c>
      <c r="B206" s="60">
        <v>16.79</v>
      </c>
      <c r="C206" s="60">
        <f t="shared" si="3"/>
        <v>120.89</v>
      </c>
    </row>
    <row r="207" spans="1:3">
      <c r="A207" s="67" t="s">
        <v>133</v>
      </c>
      <c r="B207" s="60">
        <v>93.4</v>
      </c>
      <c r="C207" s="60">
        <f t="shared" si="3"/>
        <v>672.49</v>
      </c>
    </row>
    <row r="208" spans="1:3">
      <c r="A208" s="67" t="s">
        <v>134</v>
      </c>
      <c r="B208" s="60">
        <v>47.9</v>
      </c>
      <c r="C208" s="60">
        <f t="shared" si="3"/>
        <v>344.88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86"/>
  <sheetViews>
    <sheetView showZeros="0" tabSelected="1" view="pageBreakPreview" zoomScaleNormal="90" zoomScaleSheetLayoutView="100" workbookViewId="0">
      <pane ySplit="8" topLeftCell="A9" activePane="bottomLeft" state="frozen"/>
      <selection/>
      <selection pane="bottomLeft" activeCell="U9" sqref="U9"/>
    </sheetView>
  </sheetViews>
  <sheetFormatPr defaultColWidth="8.75833333333333" defaultRowHeight="13.5"/>
  <cols>
    <col min="1" max="1" width="24.9916666666667" style="40" customWidth="true"/>
    <col min="2" max="2" width="8.625" style="40" customWidth="true"/>
    <col min="3" max="3" width="9.625" style="40" customWidth="true"/>
    <col min="4" max="4" width="10.1416666666667" style="37" customWidth="true"/>
    <col min="5" max="5" width="9.625" style="37" customWidth="true"/>
    <col min="6" max="6" width="10.1333333333333" style="37" customWidth="true"/>
    <col min="7" max="7" width="9.625" style="37" customWidth="true"/>
    <col min="8" max="8" width="8.625" style="37" customWidth="true"/>
    <col min="9" max="9" width="9.625" style="37" customWidth="true"/>
    <col min="10" max="11" width="8.625" style="37" customWidth="true"/>
    <col min="12" max="12" width="11.25" style="37" customWidth="true"/>
    <col min="13" max="13" width="9.625" style="37" customWidth="true"/>
    <col min="14" max="14" width="10.6916666666667" style="37" customWidth="true"/>
    <col min="15" max="15" width="10.275" style="37" customWidth="true"/>
    <col min="16" max="16" width="9.625" style="37" customWidth="true"/>
    <col min="17" max="17" width="9.85833333333333" style="37" customWidth="true"/>
    <col min="18" max="18" width="10" style="37" customWidth="true"/>
    <col min="19" max="19" width="9.58333333333333" style="37" customWidth="true"/>
    <col min="20" max="16384" width="8.75833333333333" style="36"/>
  </cols>
  <sheetData>
    <row r="1" s="35" customFormat="true" ht="23" customHeight="true" spans="1:19">
      <c r="A1" s="41" t="s">
        <v>256</v>
      </c>
      <c r="B1" s="42"/>
      <c r="C1" s="42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="36" customFormat="true" ht="27" customHeight="true" spans="1:19">
      <c r="A2" s="44" t="s">
        <v>257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="36" customFormat="true" ht="23" customHeight="true" spans="1:19">
      <c r="A3" s="40"/>
      <c r="B3" s="40"/>
      <c r="C3" s="40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56" t="s">
        <v>258</v>
      </c>
      <c r="S3" s="56"/>
    </row>
    <row r="4" s="36" customFormat="true" ht="28" customHeight="true" spans="1:19">
      <c r="A4" s="45" t="s">
        <v>259</v>
      </c>
      <c r="B4" s="46" t="s">
        <v>260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57" t="s">
        <v>261</v>
      </c>
      <c r="R4" s="57"/>
      <c r="S4" s="57"/>
    </row>
    <row r="5" s="36" customFormat="true" ht="20" customHeight="true" spans="1:19">
      <c r="A5" s="45"/>
      <c r="B5" s="46" t="s">
        <v>262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8" t="s">
        <v>263</v>
      </c>
      <c r="O5" s="48" t="s">
        <v>18</v>
      </c>
      <c r="P5" s="48"/>
      <c r="Q5" s="57" t="s">
        <v>262</v>
      </c>
      <c r="R5" s="57" t="s">
        <v>263</v>
      </c>
      <c r="S5" s="57" t="s">
        <v>18</v>
      </c>
    </row>
    <row r="6" s="36" customFormat="true" ht="48" customHeight="true" spans="1:19">
      <c r="A6" s="45"/>
      <c r="B6" s="47" t="s">
        <v>264</v>
      </c>
      <c r="C6" s="48"/>
      <c r="D6" s="47" t="s">
        <v>265</v>
      </c>
      <c r="E6" s="48"/>
      <c r="F6" s="47" t="s">
        <v>266</v>
      </c>
      <c r="G6" s="48"/>
      <c r="H6" s="47" t="s">
        <v>267</v>
      </c>
      <c r="I6" s="48"/>
      <c r="J6" s="48" t="s">
        <v>268</v>
      </c>
      <c r="K6" s="48" t="s">
        <v>269</v>
      </c>
      <c r="L6" s="47" t="s">
        <v>15</v>
      </c>
      <c r="M6" s="48"/>
      <c r="N6" s="48"/>
      <c r="O6" s="47"/>
      <c r="P6" s="48"/>
      <c r="Q6" s="57"/>
      <c r="R6" s="57"/>
      <c r="S6" s="57"/>
    </row>
    <row r="7" s="37" customFormat="true" ht="44" customHeight="true" spans="1:19">
      <c r="A7" s="45"/>
      <c r="B7" s="49"/>
      <c r="C7" s="48" t="s">
        <v>270</v>
      </c>
      <c r="D7" s="49"/>
      <c r="E7" s="48" t="s">
        <v>270</v>
      </c>
      <c r="F7" s="49"/>
      <c r="G7" s="48" t="s">
        <v>270</v>
      </c>
      <c r="H7" s="49"/>
      <c r="I7" s="48" t="s">
        <v>270</v>
      </c>
      <c r="J7" s="48"/>
      <c r="K7" s="48"/>
      <c r="L7" s="55"/>
      <c r="M7" s="48" t="s">
        <v>270</v>
      </c>
      <c r="N7" s="48"/>
      <c r="O7" s="55"/>
      <c r="P7" s="48" t="s">
        <v>270</v>
      </c>
      <c r="Q7" s="57"/>
      <c r="R7" s="57"/>
      <c r="S7" s="57"/>
    </row>
    <row r="8" s="38" customFormat="true" ht="20" customHeight="true" spans="1:19">
      <c r="A8" s="45" t="s">
        <v>15</v>
      </c>
      <c r="B8" s="45">
        <v>5029</v>
      </c>
      <c r="C8" s="45">
        <v>29</v>
      </c>
      <c r="D8" s="45">
        <v>29738</v>
      </c>
      <c r="E8" s="45">
        <v>38</v>
      </c>
      <c r="F8" s="45">
        <v>4887</v>
      </c>
      <c r="G8" s="45">
        <v>-13</v>
      </c>
      <c r="H8" s="45">
        <v>3506</v>
      </c>
      <c r="I8" s="45">
        <v>6</v>
      </c>
      <c r="J8" s="45">
        <v>2100</v>
      </c>
      <c r="K8" s="45">
        <v>2200</v>
      </c>
      <c r="L8" s="45">
        <v>47460</v>
      </c>
      <c r="M8" s="45">
        <v>60</v>
      </c>
      <c r="N8" s="45">
        <v>35040</v>
      </c>
      <c r="O8" s="45">
        <v>12420</v>
      </c>
      <c r="P8" s="45">
        <v>60</v>
      </c>
      <c r="Q8" s="45">
        <v>15000</v>
      </c>
      <c r="R8" s="45">
        <v>15000</v>
      </c>
      <c r="S8" s="45">
        <v>0</v>
      </c>
    </row>
    <row r="9" s="39" customFormat="true" ht="20" customHeight="true" spans="1:19">
      <c r="A9" s="45" t="s">
        <v>22</v>
      </c>
      <c r="B9" s="45">
        <v>2509</v>
      </c>
      <c r="C9" s="45">
        <v>9</v>
      </c>
      <c r="D9" s="45">
        <v>0</v>
      </c>
      <c r="E9" s="45">
        <v>0</v>
      </c>
      <c r="F9" s="45">
        <v>0</v>
      </c>
      <c r="G9" s="45">
        <v>0</v>
      </c>
      <c r="H9" s="45">
        <v>702</v>
      </c>
      <c r="I9" s="45">
        <v>2</v>
      </c>
      <c r="J9" s="45">
        <v>0</v>
      </c>
      <c r="K9" s="45">
        <v>0</v>
      </c>
      <c r="L9" s="45">
        <v>3211</v>
      </c>
      <c r="M9" s="45">
        <v>11</v>
      </c>
      <c r="N9" s="45">
        <v>3075</v>
      </c>
      <c r="O9" s="45">
        <v>136</v>
      </c>
      <c r="P9" s="45">
        <v>11</v>
      </c>
      <c r="Q9" s="45">
        <v>0</v>
      </c>
      <c r="R9" s="45">
        <v>0</v>
      </c>
      <c r="S9" s="45">
        <v>0</v>
      </c>
    </row>
    <row r="10" s="38" customFormat="true" ht="20" customHeight="true" spans="1:19">
      <c r="A10" s="50" t="s">
        <v>271</v>
      </c>
      <c r="B10" s="50">
        <v>500</v>
      </c>
      <c r="C10" s="50"/>
      <c r="D10" s="51"/>
      <c r="E10" s="51"/>
      <c r="F10" s="51"/>
      <c r="G10" s="51"/>
      <c r="H10" s="51"/>
      <c r="I10" s="51"/>
      <c r="J10" s="51"/>
      <c r="K10" s="51"/>
      <c r="L10" s="51">
        <v>500</v>
      </c>
      <c r="M10" s="51">
        <v>0</v>
      </c>
      <c r="N10" s="51">
        <v>475</v>
      </c>
      <c r="O10" s="51">
        <v>25</v>
      </c>
      <c r="P10" s="51">
        <v>0</v>
      </c>
      <c r="Q10" s="51"/>
      <c r="R10" s="51"/>
      <c r="S10" s="51"/>
    </row>
    <row r="11" s="38" customFormat="true" ht="20" customHeight="true" spans="1:19">
      <c r="A11" s="50" t="s">
        <v>272</v>
      </c>
      <c r="B11" s="50">
        <v>500</v>
      </c>
      <c r="C11" s="50"/>
      <c r="D11" s="51"/>
      <c r="E11" s="51"/>
      <c r="F11" s="51"/>
      <c r="G11" s="51"/>
      <c r="H11" s="51"/>
      <c r="I11" s="51"/>
      <c r="J11" s="51"/>
      <c r="K11" s="51"/>
      <c r="L11" s="51">
        <v>500</v>
      </c>
      <c r="M11" s="51">
        <v>0</v>
      </c>
      <c r="N11" s="51">
        <v>475</v>
      </c>
      <c r="O11" s="51">
        <v>25</v>
      </c>
      <c r="P11" s="51">
        <v>0</v>
      </c>
      <c r="Q11" s="51"/>
      <c r="R11" s="51"/>
      <c r="S11" s="51"/>
    </row>
    <row r="12" s="38" customFormat="true" ht="20" customHeight="true" spans="1:19">
      <c r="A12" s="50" t="s">
        <v>33</v>
      </c>
      <c r="B12" s="50">
        <v>500</v>
      </c>
      <c r="C12" s="50"/>
      <c r="D12" s="51"/>
      <c r="E12" s="51"/>
      <c r="F12" s="51"/>
      <c r="G12" s="51"/>
      <c r="H12" s="51">
        <v>2</v>
      </c>
      <c r="I12" s="51">
        <v>2</v>
      </c>
      <c r="J12" s="51"/>
      <c r="K12" s="51"/>
      <c r="L12" s="51">
        <v>502</v>
      </c>
      <c r="M12" s="51">
        <v>2</v>
      </c>
      <c r="N12" s="51">
        <v>475</v>
      </c>
      <c r="O12" s="51">
        <v>27</v>
      </c>
      <c r="P12" s="51">
        <v>2</v>
      </c>
      <c r="Q12" s="51"/>
      <c r="R12" s="51"/>
      <c r="S12" s="51"/>
    </row>
    <row r="13" s="38" customFormat="true" ht="20" customHeight="true" spans="1:19">
      <c r="A13" s="50" t="s">
        <v>34</v>
      </c>
      <c r="B13" s="50">
        <v>509</v>
      </c>
      <c r="C13" s="50">
        <v>9</v>
      </c>
      <c r="D13" s="51"/>
      <c r="E13" s="51"/>
      <c r="F13" s="51"/>
      <c r="G13" s="51"/>
      <c r="H13" s="51">
        <v>-4</v>
      </c>
      <c r="I13" s="51">
        <v>-4</v>
      </c>
      <c r="J13" s="51"/>
      <c r="K13" s="51"/>
      <c r="L13" s="51">
        <v>505</v>
      </c>
      <c r="M13" s="51">
        <v>5</v>
      </c>
      <c r="N13" s="51">
        <v>475</v>
      </c>
      <c r="O13" s="51">
        <v>30</v>
      </c>
      <c r="P13" s="51">
        <v>5</v>
      </c>
      <c r="Q13" s="51"/>
      <c r="R13" s="51"/>
      <c r="S13" s="51"/>
    </row>
    <row r="14" s="38" customFormat="true" ht="20" customHeight="true" spans="1:19">
      <c r="A14" s="50" t="s">
        <v>273</v>
      </c>
      <c r="B14" s="50"/>
      <c r="C14" s="50"/>
      <c r="D14" s="51"/>
      <c r="E14" s="51"/>
      <c r="F14" s="51"/>
      <c r="G14" s="51"/>
      <c r="H14" s="51">
        <v>2</v>
      </c>
      <c r="I14" s="51">
        <v>2</v>
      </c>
      <c r="J14" s="51"/>
      <c r="K14" s="51"/>
      <c r="L14" s="51">
        <v>2</v>
      </c>
      <c r="M14" s="51">
        <v>2</v>
      </c>
      <c r="N14" s="51"/>
      <c r="O14" s="51">
        <v>2</v>
      </c>
      <c r="P14" s="51">
        <v>2</v>
      </c>
      <c r="Q14" s="51"/>
      <c r="R14" s="51"/>
      <c r="S14" s="51"/>
    </row>
    <row r="15" s="38" customFormat="true" ht="20" customHeight="true" spans="1:19">
      <c r="A15" s="50" t="s">
        <v>274</v>
      </c>
      <c r="B15" s="50"/>
      <c r="C15" s="50"/>
      <c r="D15" s="51"/>
      <c r="E15" s="51"/>
      <c r="F15" s="51"/>
      <c r="G15" s="51"/>
      <c r="H15" s="51">
        <v>300</v>
      </c>
      <c r="I15" s="51">
        <v>0</v>
      </c>
      <c r="J15" s="51"/>
      <c r="K15" s="51"/>
      <c r="L15" s="51">
        <v>300</v>
      </c>
      <c r="M15" s="51">
        <v>0</v>
      </c>
      <c r="N15" s="51">
        <v>300</v>
      </c>
      <c r="O15" s="51">
        <v>0</v>
      </c>
      <c r="P15" s="51">
        <v>0</v>
      </c>
      <c r="Q15" s="51"/>
      <c r="R15" s="51"/>
      <c r="S15" s="51"/>
    </row>
    <row r="16" s="38" customFormat="true" ht="20" customHeight="true" spans="1:19">
      <c r="A16" s="50" t="s">
        <v>37</v>
      </c>
      <c r="B16" s="50">
        <v>500</v>
      </c>
      <c r="C16" s="50"/>
      <c r="D16" s="51"/>
      <c r="E16" s="51"/>
      <c r="F16" s="51"/>
      <c r="G16" s="51"/>
      <c r="H16" s="51"/>
      <c r="I16" s="51"/>
      <c r="J16" s="51"/>
      <c r="K16" s="51"/>
      <c r="L16" s="51">
        <v>500</v>
      </c>
      <c r="M16" s="51">
        <v>0</v>
      </c>
      <c r="N16" s="51">
        <v>475</v>
      </c>
      <c r="O16" s="51">
        <v>25</v>
      </c>
      <c r="P16" s="51">
        <v>0</v>
      </c>
      <c r="Q16" s="51"/>
      <c r="R16" s="51"/>
      <c r="S16" s="51"/>
    </row>
    <row r="17" s="38" customFormat="true" ht="20" customHeight="true" spans="1:19">
      <c r="A17" s="50" t="s">
        <v>275</v>
      </c>
      <c r="B17" s="50"/>
      <c r="C17" s="50"/>
      <c r="D17" s="51"/>
      <c r="E17" s="51"/>
      <c r="F17" s="51"/>
      <c r="G17" s="51"/>
      <c r="H17" s="51">
        <v>402</v>
      </c>
      <c r="I17" s="51">
        <v>2</v>
      </c>
      <c r="J17" s="51"/>
      <c r="K17" s="51"/>
      <c r="L17" s="51">
        <v>402</v>
      </c>
      <c r="M17" s="51">
        <v>2</v>
      </c>
      <c r="N17" s="51">
        <v>400</v>
      </c>
      <c r="O17" s="51">
        <v>2</v>
      </c>
      <c r="P17" s="51">
        <v>2</v>
      </c>
      <c r="Q17" s="51"/>
      <c r="R17" s="51"/>
      <c r="S17" s="51"/>
    </row>
    <row r="18" s="38" customFormat="true" ht="20" customHeight="true" spans="1:19">
      <c r="A18" s="45" t="s">
        <v>40</v>
      </c>
      <c r="B18" s="45">
        <v>2520</v>
      </c>
      <c r="C18" s="45">
        <v>20</v>
      </c>
      <c r="D18" s="45">
        <v>24809.41</v>
      </c>
      <c r="E18" s="45">
        <v>9.41</v>
      </c>
      <c r="F18" s="45">
        <v>4787.54</v>
      </c>
      <c r="G18" s="45">
        <v>-12.46</v>
      </c>
      <c r="H18" s="45">
        <v>2804</v>
      </c>
      <c r="I18" s="45">
        <v>4</v>
      </c>
      <c r="J18" s="45">
        <v>2100</v>
      </c>
      <c r="K18" s="45">
        <v>2200</v>
      </c>
      <c r="L18" s="45">
        <v>39220.95</v>
      </c>
      <c r="M18" s="45">
        <v>20.95</v>
      </c>
      <c r="N18" s="45">
        <v>28355</v>
      </c>
      <c r="O18" s="45">
        <v>10865.95</v>
      </c>
      <c r="P18" s="45">
        <v>20.95</v>
      </c>
      <c r="Q18" s="45">
        <v>7250</v>
      </c>
      <c r="R18" s="45">
        <v>7250</v>
      </c>
      <c r="S18" s="45">
        <v>0</v>
      </c>
    </row>
    <row r="19" s="38" customFormat="true" ht="20" customHeight="true" spans="1:19">
      <c r="A19" s="52" t="s">
        <v>41</v>
      </c>
      <c r="B19" s="50">
        <v>1000</v>
      </c>
      <c r="C19" s="50"/>
      <c r="D19" s="51">
        <v>200</v>
      </c>
      <c r="E19" s="51">
        <v>0</v>
      </c>
      <c r="F19" s="51">
        <v>0</v>
      </c>
      <c r="G19" s="51">
        <v>0</v>
      </c>
      <c r="H19" s="51">
        <v>600</v>
      </c>
      <c r="I19" s="51">
        <v>0</v>
      </c>
      <c r="J19" s="51">
        <v>100</v>
      </c>
      <c r="K19" s="50">
        <v>0</v>
      </c>
      <c r="L19" s="51">
        <v>1900</v>
      </c>
      <c r="M19" s="51">
        <v>0</v>
      </c>
      <c r="N19" s="51">
        <v>1550</v>
      </c>
      <c r="O19" s="51">
        <v>350</v>
      </c>
      <c r="P19" s="51">
        <v>0</v>
      </c>
      <c r="Q19" s="51">
        <v>900</v>
      </c>
      <c r="R19" s="51">
        <v>900</v>
      </c>
      <c r="S19" s="51">
        <v>0</v>
      </c>
    </row>
    <row r="20" s="38" customFormat="true" ht="20" customHeight="true" spans="1:19">
      <c r="A20" s="52" t="s">
        <v>42</v>
      </c>
      <c r="B20" s="50"/>
      <c r="C20" s="52"/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100</v>
      </c>
      <c r="K20" s="50">
        <v>200</v>
      </c>
      <c r="L20" s="51">
        <v>300</v>
      </c>
      <c r="M20" s="51">
        <v>0</v>
      </c>
      <c r="N20" s="51">
        <v>0</v>
      </c>
      <c r="O20" s="51">
        <v>300</v>
      </c>
      <c r="P20" s="51">
        <v>0</v>
      </c>
      <c r="Q20" s="51">
        <v>300</v>
      </c>
      <c r="R20" s="51">
        <v>300</v>
      </c>
      <c r="S20" s="51">
        <v>0</v>
      </c>
    </row>
    <row r="21" s="38" customFormat="true" ht="20" customHeight="true" spans="1:19">
      <c r="A21" s="52" t="s">
        <v>43</v>
      </c>
      <c r="B21" s="50">
        <v>500</v>
      </c>
      <c r="C21" s="50"/>
      <c r="D21" s="51">
        <v>0</v>
      </c>
      <c r="E21" s="51">
        <v>0</v>
      </c>
      <c r="F21" s="51">
        <v>0</v>
      </c>
      <c r="G21" s="51">
        <v>0</v>
      </c>
      <c r="H21" s="51">
        <v>2</v>
      </c>
      <c r="I21" s="51">
        <v>2</v>
      </c>
      <c r="J21" s="51">
        <v>100</v>
      </c>
      <c r="K21" s="50">
        <v>200</v>
      </c>
      <c r="L21" s="51">
        <v>802</v>
      </c>
      <c r="M21" s="51">
        <v>2</v>
      </c>
      <c r="N21" s="51">
        <v>475</v>
      </c>
      <c r="O21" s="51">
        <v>327</v>
      </c>
      <c r="P21" s="51">
        <v>2</v>
      </c>
      <c r="Q21" s="51"/>
      <c r="R21" s="51"/>
      <c r="S21" s="51">
        <v>0</v>
      </c>
    </row>
    <row r="22" s="38" customFormat="true" ht="20" customHeight="true" spans="1:19">
      <c r="A22" s="52" t="s">
        <v>44</v>
      </c>
      <c r="B22" s="50"/>
      <c r="C22" s="52"/>
      <c r="D22" s="51">
        <v>0</v>
      </c>
      <c r="E22" s="51">
        <v>0</v>
      </c>
      <c r="F22" s="51">
        <v>0</v>
      </c>
      <c r="G22" s="51">
        <v>0</v>
      </c>
      <c r="H22" s="51">
        <v>2</v>
      </c>
      <c r="I22" s="51">
        <v>2</v>
      </c>
      <c r="J22" s="51">
        <v>100</v>
      </c>
      <c r="K22" s="50">
        <v>0</v>
      </c>
      <c r="L22" s="51">
        <v>102</v>
      </c>
      <c r="M22" s="51">
        <v>2</v>
      </c>
      <c r="N22" s="51">
        <v>0</v>
      </c>
      <c r="O22" s="51">
        <v>102</v>
      </c>
      <c r="P22" s="51">
        <v>2</v>
      </c>
      <c r="Q22" s="51">
        <v>300</v>
      </c>
      <c r="R22" s="51">
        <v>300</v>
      </c>
      <c r="S22" s="51">
        <v>0</v>
      </c>
    </row>
    <row r="23" s="38" customFormat="true" ht="20" customHeight="true" spans="1:19">
      <c r="A23" s="52" t="s">
        <v>45</v>
      </c>
      <c r="B23" s="50"/>
      <c r="C23" s="52"/>
      <c r="D23" s="51">
        <v>0</v>
      </c>
      <c r="E23" s="51">
        <v>0</v>
      </c>
      <c r="F23" s="51">
        <v>0</v>
      </c>
      <c r="G23" s="51">
        <v>0</v>
      </c>
      <c r="H23" s="51">
        <v>300</v>
      </c>
      <c r="I23" s="51">
        <v>0</v>
      </c>
      <c r="J23" s="51">
        <v>100</v>
      </c>
      <c r="K23" s="50">
        <v>0</v>
      </c>
      <c r="L23" s="51">
        <v>400</v>
      </c>
      <c r="M23" s="51">
        <v>0</v>
      </c>
      <c r="N23" s="51">
        <v>300</v>
      </c>
      <c r="O23" s="51">
        <v>100</v>
      </c>
      <c r="P23" s="51">
        <v>0</v>
      </c>
      <c r="Q23" s="51"/>
      <c r="R23" s="51"/>
      <c r="S23" s="51">
        <v>0</v>
      </c>
    </row>
    <row r="24" s="38" customFormat="true" ht="20" customHeight="true" spans="1:19">
      <c r="A24" s="52" t="s">
        <v>46</v>
      </c>
      <c r="B24" s="50"/>
      <c r="C24" s="52"/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100</v>
      </c>
      <c r="K24" s="50">
        <v>0</v>
      </c>
      <c r="L24" s="51">
        <v>100</v>
      </c>
      <c r="M24" s="51">
        <v>0</v>
      </c>
      <c r="N24" s="51"/>
      <c r="O24" s="51">
        <v>100</v>
      </c>
      <c r="P24" s="51">
        <v>0</v>
      </c>
      <c r="Q24" s="51"/>
      <c r="R24" s="51"/>
      <c r="S24" s="51">
        <v>0</v>
      </c>
    </row>
    <row r="25" s="38" customFormat="true" ht="20" customHeight="true" spans="1:19">
      <c r="A25" s="52" t="s">
        <v>47</v>
      </c>
      <c r="B25" s="50"/>
      <c r="C25" s="52"/>
      <c r="D25" s="51">
        <v>403.48</v>
      </c>
      <c r="E25" s="51">
        <v>3.48</v>
      </c>
      <c r="F25" s="51">
        <v>0</v>
      </c>
      <c r="G25" s="51">
        <v>0</v>
      </c>
      <c r="H25" s="51">
        <v>0</v>
      </c>
      <c r="I25" s="51">
        <v>0</v>
      </c>
      <c r="J25" s="51">
        <v>100</v>
      </c>
      <c r="K25" s="50">
        <v>0</v>
      </c>
      <c r="L25" s="51">
        <v>503.48</v>
      </c>
      <c r="M25" s="51">
        <v>3.48</v>
      </c>
      <c r="N25" s="51">
        <v>380</v>
      </c>
      <c r="O25" s="51">
        <v>123.48</v>
      </c>
      <c r="P25" s="51">
        <v>3.48</v>
      </c>
      <c r="Q25" s="51"/>
      <c r="R25" s="51"/>
      <c r="S25" s="51">
        <v>0</v>
      </c>
    </row>
    <row r="26" s="38" customFormat="true" ht="20" customHeight="true" spans="1:19">
      <c r="A26" s="52" t="s">
        <v>48</v>
      </c>
      <c r="B26" s="50">
        <v>500</v>
      </c>
      <c r="C26" s="50"/>
      <c r="D26" s="51">
        <v>0</v>
      </c>
      <c r="E26" s="51">
        <v>0</v>
      </c>
      <c r="F26" s="51">
        <v>0</v>
      </c>
      <c r="G26" s="51">
        <v>0</v>
      </c>
      <c r="H26" s="51">
        <v>300</v>
      </c>
      <c r="I26" s="51">
        <v>0</v>
      </c>
      <c r="J26" s="51">
        <v>100</v>
      </c>
      <c r="K26" s="50">
        <v>0</v>
      </c>
      <c r="L26" s="51">
        <v>900</v>
      </c>
      <c r="M26" s="51">
        <v>0</v>
      </c>
      <c r="N26" s="51">
        <v>775</v>
      </c>
      <c r="O26" s="51">
        <v>125</v>
      </c>
      <c r="P26" s="51">
        <v>0</v>
      </c>
      <c r="Q26" s="51">
        <v>600</v>
      </c>
      <c r="R26" s="51">
        <v>600</v>
      </c>
      <c r="S26" s="51">
        <v>0</v>
      </c>
    </row>
    <row r="27" s="38" customFormat="true" ht="20" customHeight="true" spans="1:19">
      <c r="A27" s="52" t="s">
        <v>49</v>
      </c>
      <c r="B27" s="50"/>
      <c r="C27" s="52"/>
      <c r="D27" s="51">
        <v>0</v>
      </c>
      <c r="E27" s="51">
        <v>0</v>
      </c>
      <c r="F27" s="51">
        <v>0</v>
      </c>
      <c r="G27" s="51">
        <v>0</v>
      </c>
      <c r="H27" s="51">
        <v>600</v>
      </c>
      <c r="I27" s="51">
        <v>0</v>
      </c>
      <c r="J27" s="51">
        <v>100</v>
      </c>
      <c r="K27" s="50">
        <v>200</v>
      </c>
      <c r="L27" s="51">
        <v>900</v>
      </c>
      <c r="M27" s="51">
        <v>0</v>
      </c>
      <c r="N27" s="51">
        <v>600</v>
      </c>
      <c r="O27" s="51">
        <v>300</v>
      </c>
      <c r="P27" s="51">
        <v>0</v>
      </c>
      <c r="Q27" s="51"/>
      <c r="R27" s="51"/>
      <c r="S27" s="51">
        <v>0</v>
      </c>
    </row>
    <row r="28" s="38" customFormat="true" ht="20" customHeight="true" spans="1:19">
      <c r="A28" s="52" t="s">
        <v>50</v>
      </c>
      <c r="B28" s="50">
        <v>10</v>
      </c>
      <c r="C28" s="52">
        <v>10</v>
      </c>
      <c r="D28" s="51">
        <v>0</v>
      </c>
      <c r="E28" s="51">
        <v>0</v>
      </c>
      <c r="F28" s="51">
        <v>0</v>
      </c>
      <c r="G28" s="51">
        <v>0</v>
      </c>
      <c r="H28" s="51">
        <v>2</v>
      </c>
      <c r="I28" s="51">
        <v>2</v>
      </c>
      <c r="J28" s="51">
        <v>100</v>
      </c>
      <c r="K28" s="50">
        <v>200</v>
      </c>
      <c r="L28" s="51">
        <v>312</v>
      </c>
      <c r="M28" s="51">
        <v>12</v>
      </c>
      <c r="N28" s="51">
        <v>0</v>
      </c>
      <c r="O28" s="51">
        <v>312</v>
      </c>
      <c r="P28" s="51">
        <v>12</v>
      </c>
      <c r="Q28" s="51">
        <v>300</v>
      </c>
      <c r="R28" s="51">
        <v>300</v>
      </c>
      <c r="S28" s="51">
        <v>0</v>
      </c>
    </row>
    <row r="29" s="38" customFormat="true" ht="20" customHeight="true" spans="1:19">
      <c r="A29" s="52" t="s">
        <v>51</v>
      </c>
      <c r="B29" s="50">
        <v>500</v>
      </c>
      <c r="C29" s="50"/>
      <c r="D29" s="51">
        <v>200.62</v>
      </c>
      <c r="E29" s="51">
        <v>0.62</v>
      </c>
      <c r="F29" s="51">
        <v>0</v>
      </c>
      <c r="G29" s="51">
        <v>0</v>
      </c>
      <c r="H29" s="51">
        <v>0</v>
      </c>
      <c r="I29" s="51">
        <v>0</v>
      </c>
      <c r="J29" s="51">
        <v>100</v>
      </c>
      <c r="K29" s="50">
        <v>0</v>
      </c>
      <c r="L29" s="51">
        <v>800.62</v>
      </c>
      <c r="M29" s="51">
        <v>0.62</v>
      </c>
      <c r="N29" s="51">
        <v>665</v>
      </c>
      <c r="O29" s="51">
        <v>135.62</v>
      </c>
      <c r="P29" s="51">
        <v>0.62</v>
      </c>
      <c r="Q29" s="51">
        <v>300</v>
      </c>
      <c r="R29" s="51">
        <v>300</v>
      </c>
      <c r="S29" s="51">
        <v>0</v>
      </c>
    </row>
    <row r="30" s="38" customFormat="true" ht="20" customHeight="true" spans="1:19">
      <c r="A30" s="52" t="s">
        <v>52</v>
      </c>
      <c r="B30" s="50">
        <v>10</v>
      </c>
      <c r="C30" s="52">
        <v>10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100</v>
      </c>
      <c r="K30" s="50">
        <v>0</v>
      </c>
      <c r="L30" s="51">
        <v>110</v>
      </c>
      <c r="M30" s="51">
        <v>10</v>
      </c>
      <c r="N30" s="51">
        <v>0</v>
      </c>
      <c r="O30" s="51">
        <v>110</v>
      </c>
      <c r="P30" s="51">
        <v>10</v>
      </c>
      <c r="Q30" s="51">
        <v>1100</v>
      </c>
      <c r="R30" s="51">
        <v>1100</v>
      </c>
      <c r="S30" s="51">
        <v>0</v>
      </c>
    </row>
    <row r="31" s="38" customFormat="true" ht="20" customHeight="true" spans="1:19">
      <c r="A31" s="52" t="s">
        <v>53</v>
      </c>
      <c r="B31" s="50"/>
      <c r="C31" s="52"/>
      <c r="D31" s="51">
        <v>201.74</v>
      </c>
      <c r="E31" s="51">
        <v>1.74</v>
      </c>
      <c r="F31" s="51">
        <v>0</v>
      </c>
      <c r="G31" s="51">
        <v>0</v>
      </c>
      <c r="H31" s="51">
        <v>0</v>
      </c>
      <c r="I31" s="51">
        <v>0</v>
      </c>
      <c r="J31" s="51">
        <v>100</v>
      </c>
      <c r="K31" s="50">
        <v>200</v>
      </c>
      <c r="L31" s="51">
        <v>501.74</v>
      </c>
      <c r="M31" s="51">
        <v>1.74</v>
      </c>
      <c r="N31" s="51">
        <v>190</v>
      </c>
      <c r="O31" s="51">
        <v>311.74</v>
      </c>
      <c r="P31" s="51">
        <v>1.74</v>
      </c>
      <c r="Q31" s="51">
        <v>300</v>
      </c>
      <c r="R31" s="51">
        <v>300</v>
      </c>
      <c r="S31" s="51">
        <v>0</v>
      </c>
    </row>
    <row r="32" s="38" customFormat="true" ht="20" customHeight="true" spans="1:19">
      <c r="A32" s="52" t="s">
        <v>54</v>
      </c>
      <c r="B32" s="50"/>
      <c r="C32" s="52"/>
      <c r="D32" s="51">
        <v>0</v>
      </c>
      <c r="E32" s="51">
        <v>0</v>
      </c>
      <c r="F32" s="51">
        <v>0</v>
      </c>
      <c r="G32" s="51">
        <v>0</v>
      </c>
      <c r="H32" s="51">
        <v>600</v>
      </c>
      <c r="I32" s="51">
        <v>0</v>
      </c>
      <c r="J32" s="51">
        <v>100</v>
      </c>
      <c r="K32" s="50">
        <v>0</v>
      </c>
      <c r="L32" s="51">
        <v>700</v>
      </c>
      <c r="M32" s="51">
        <v>0</v>
      </c>
      <c r="N32" s="51">
        <v>600</v>
      </c>
      <c r="O32" s="51">
        <v>100</v>
      </c>
      <c r="P32" s="51">
        <v>0</v>
      </c>
      <c r="Q32" s="51"/>
      <c r="R32" s="51"/>
      <c r="S32" s="51">
        <v>0</v>
      </c>
    </row>
    <row r="33" s="38" customFormat="true" ht="20" customHeight="true" spans="1:19">
      <c r="A33" s="52" t="s">
        <v>55</v>
      </c>
      <c r="B33" s="50"/>
      <c r="C33" s="52"/>
      <c r="D33" s="51">
        <v>201.74</v>
      </c>
      <c r="E33" s="51">
        <v>1.74</v>
      </c>
      <c r="F33" s="51">
        <v>0</v>
      </c>
      <c r="G33" s="51">
        <v>0</v>
      </c>
      <c r="H33" s="51">
        <v>0</v>
      </c>
      <c r="I33" s="51">
        <v>0</v>
      </c>
      <c r="J33" s="51">
        <v>100</v>
      </c>
      <c r="K33" s="50">
        <v>0</v>
      </c>
      <c r="L33" s="51">
        <v>301.74</v>
      </c>
      <c r="M33" s="51">
        <v>1.74</v>
      </c>
      <c r="N33" s="51">
        <v>190</v>
      </c>
      <c r="O33" s="51">
        <v>111.74</v>
      </c>
      <c r="P33" s="51">
        <v>1.74</v>
      </c>
      <c r="Q33" s="51"/>
      <c r="R33" s="51"/>
      <c r="S33" s="51">
        <v>0</v>
      </c>
    </row>
    <row r="34" s="38" customFormat="true" ht="20" customHeight="true" spans="1:19">
      <c r="A34" s="52" t="s">
        <v>56</v>
      </c>
      <c r="B34" s="50"/>
      <c r="C34" s="52"/>
      <c r="D34" s="51">
        <v>0</v>
      </c>
      <c r="E34" s="51">
        <v>0</v>
      </c>
      <c r="F34" s="51">
        <v>201.17</v>
      </c>
      <c r="G34" s="51">
        <v>1.17</v>
      </c>
      <c r="H34" s="51">
        <v>400</v>
      </c>
      <c r="I34" s="51">
        <v>0</v>
      </c>
      <c r="J34" s="51">
        <v>100</v>
      </c>
      <c r="K34" s="50">
        <v>200</v>
      </c>
      <c r="L34" s="51">
        <v>901.17</v>
      </c>
      <c r="M34" s="51">
        <v>1.17</v>
      </c>
      <c r="N34" s="51">
        <v>400</v>
      </c>
      <c r="O34" s="51">
        <v>501.17</v>
      </c>
      <c r="P34" s="51">
        <v>1.17</v>
      </c>
      <c r="Q34" s="51"/>
      <c r="R34" s="51"/>
      <c r="S34" s="51">
        <v>0</v>
      </c>
    </row>
    <row r="35" s="38" customFormat="true" ht="20" customHeight="true" spans="1:19">
      <c r="A35" s="52" t="s">
        <v>57</v>
      </c>
      <c r="B35" s="50"/>
      <c r="C35" s="52"/>
      <c r="D35" s="51">
        <v>0</v>
      </c>
      <c r="E35" s="51">
        <v>0</v>
      </c>
      <c r="F35" s="51">
        <v>0</v>
      </c>
      <c r="G35" s="51">
        <v>0</v>
      </c>
      <c r="H35" s="51"/>
      <c r="I35" s="51"/>
      <c r="J35" s="51">
        <v>100</v>
      </c>
      <c r="K35" s="50">
        <v>200</v>
      </c>
      <c r="L35" s="51">
        <v>300</v>
      </c>
      <c r="M35" s="51">
        <v>0</v>
      </c>
      <c r="N35" s="51"/>
      <c r="O35" s="51">
        <v>300</v>
      </c>
      <c r="P35" s="51">
        <v>0</v>
      </c>
      <c r="Q35" s="51"/>
      <c r="R35" s="51"/>
      <c r="S35" s="51">
        <v>0</v>
      </c>
    </row>
    <row r="36" s="38" customFormat="true" ht="20" customHeight="true" spans="1:19">
      <c r="A36" s="52" t="s">
        <v>58</v>
      </c>
      <c r="B36" s="50"/>
      <c r="C36" s="52"/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100</v>
      </c>
      <c r="K36" s="50">
        <v>200</v>
      </c>
      <c r="L36" s="51">
        <v>300</v>
      </c>
      <c r="M36" s="51">
        <v>0</v>
      </c>
      <c r="N36" s="51"/>
      <c r="O36" s="51">
        <v>300</v>
      </c>
      <c r="P36" s="51">
        <v>0</v>
      </c>
      <c r="Q36" s="51"/>
      <c r="R36" s="51"/>
      <c r="S36" s="51">
        <v>0</v>
      </c>
    </row>
    <row r="37" s="38" customFormat="true" ht="20" customHeight="true" spans="1:19">
      <c r="A37" s="52" t="s">
        <v>59</v>
      </c>
      <c r="B37" s="50"/>
      <c r="C37" s="52"/>
      <c r="D37" s="51">
        <v>6185.96</v>
      </c>
      <c r="E37" s="51">
        <v>-14.04</v>
      </c>
      <c r="F37" s="51">
        <v>1496.39</v>
      </c>
      <c r="G37" s="51">
        <v>-3.61</v>
      </c>
      <c r="H37" s="51">
        <v>0</v>
      </c>
      <c r="I37" s="51">
        <v>0</v>
      </c>
      <c r="J37" s="51">
        <v>100</v>
      </c>
      <c r="K37" s="50">
        <v>200</v>
      </c>
      <c r="L37" s="51">
        <v>7982.35</v>
      </c>
      <c r="M37" s="51">
        <v>-17.65</v>
      </c>
      <c r="N37" s="51">
        <v>5890</v>
      </c>
      <c r="O37" s="51">
        <v>2092.35</v>
      </c>
      <c r="P37" s="51">
        <v>-17.65</v>
      </c>
      <c r="Q37" s="51">
        <v>750</v>
      </c>
      <c r="R37" s="51">
        <v>750</v>
      </c>
      <c r="S37" s="51">
        <v>0</v>
      </c>
    </row>
    <row r="38" s="38" customFormat="true" ht="20" customHeight="true" spans="1:19">
      <c r="A38" s="52" t="s">
        <v>60</v>
      </c>
      <c r="B38" s="50"/>
      <c r="C38" s="52"/>
      <c r="D38" s="51">
        <v>8997.28</v>
      </c>
      <c r="E38" s="51">
        <v>-2.72</v>
      </c>
      <c r="F38" s="51">
        <v>1992.56</v>
      </c>
      <c r="G38" s="51">
        <v>-7.44</v>
      </c>
      <c r="H38" s="51">
        <v>0</v>
      </c>
      <c r="I38" s="51">
        <v>0</v>
      </c>
      <c r="J38" s="51">
        <v>100</v>
      </c>
      <c r="K38" s="50">
        <v>200</v>
      </c>
      <c r="L38" s="51">
        <v>11289.84</v>
      </c>
      <c r="M38" s="51">
        <v>-10.16</v>
      </c>
      <c r="N38" s="51">
        <v>8550</v>
      </c>
      <c r="O38" s="51">
        <v>2739.84</v>
      </c>
      <c r="P38" s="51">
        <v>-10.16</v>
      </c>
      <c r="Q38" s="51">
        <v>1200</v>
      </c>
      <c r="R38" s="51">
        <v>1200</v>
      </c>
      <c r="S38" s="51">
        <v>0</v>
      </c>
    </row>
    <row r="39" s="38" customFormat="true" ht="20" customHeight="true" spans="1:19">
      <c r="A39" s="52" t="s">
        <v>61</v>
      </c>
      <c r="B39" s="50"/>
      <c r="C39" s="52"/>
      <c r="D39" s="51">
        <v>8418.59</v>
      </c>
      <c r="E39" s="51">
        <v>18.59</v>
      </c>
      <c r="F39" s="51">
        <v>1097.42</v>
      </c>
      <c r="G39" s="51">
        <v>-2.58</v>
      </c>
      <c r="H39" s="51">
        <v>-2</v>
      </c>
      <c r="I39" s="51">
        <v>-2</v>
      </c>
      <c r="J39" s="51">
        <v>100</v>
      </c>
      <c r="K39" s="50">
        <v>200</v>
      </c>
      <c r="L39" s="51">
        <v>9814.01</v>
      </c>
      <c r="M39" s="51">
        <v>14.01</v>
      </c>
      <c r="N39" s="51">
        <v>7790</v>
      </c>
      <c r="O39" s="51">
        <v>2024.01</v>
      </c>
      <c r="P39" s="51">
        <v>14.01</v>
      </c>
      <c r="Q39" s="51">
        <v>1200</v>
      </c>
      <c r="R39" s="51">
        <v>1200</v>
      </c>
      <c r="S39" s="51">
        <v>0</v>
      </c>
    </row>
    <row r="40" s="39" customFormat="true" ht="20" customHeight="true" spans="1:19">
      <c r="A40" s="53" t="s">
        <v>62</v>
      </c>
      <c r="B40" s="45">
        <v>0</v>
      </c>
      <c r="C40" s="45">
        <v>0</v>
      </c>
      <c r="D40" s="45">
        <v>4928.59</v>
      </c>
      <c r="E40" s="45">
        <v>28.59</v>
      </c>
      <c r="F40" s="45">
        <v>99.46</v>
      </c>
      <c r="G40" s="45">
        <v>-0.54</v>
      </c>
      <c r="H40" s="45">
        <v>0</v>
      </c>
      <c r="I40" s="45">
        <v>0</v>
      </c>
      <c r="J40" s="45">
        <v>0</v>
      </c>
      <c r="K40" s="45">
        <v>0</v>
      </c>
      <c r="L40" s="45">
        <v>5028.05</v>
      </c>
      <c r="M40" s="45">
        <v>28.05</v>
      </c>
      <c r="N40" s="45">
        <v>3610</v>
      </c>
      <c r="O40" s="45">
        <v>1418.05</v>
      </c>
      <c r="P40" s="45">
        <v>28.05</v>
      </c>
      <c r="Q40" s="45">
        <v>7750</v>
      </c>
      <c r="R40" s="45">
        <v>7750</v>
      </c>
      <c r="S40" s="45">
        <v>0</v>
      </c>
    </row>
    <row r="41" s="38" customFormat="true" ht="20" customHeight="true" spans="1:19">
      <c r="A41" s="54" t="s">
        <v>63</v>
      </c>
      <c r="B41" s="50"/>
      <c r="C41" s="54"/>
      <c r="D41" s="51">
        <v>0</v>
      </c>
      <c r="E41" s="51">
        <v>0</v>
      </c>
      <c r="F41" s="51">
        <v>0</v>
      </c>
      <c r="G41" s="51">
        <v>0</v>
      </c>
      <c r="H41" s="51"/>
      <c r="I41" s="51"/>
      <c r="J41" s="51"/>
      <c r="K41" s="51"/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300</v>
      </c>
      <c r="R41" s="51">
        <v>300</v>
      </c>
      <c r="S41" s="51">
        <v>0</v>
      </c>
    </row>
    <row r="42" s="38" customFormat="true" ht="20" customHeight="true" spans="1:19">
      <c r="A42" s="54" t="s">
        <v>65</v>
      </c>
      <c r="B42" s="50"/>
      <c r="C42" s="54"/>
      <c r="D42" s="51">
        <v>0</v>
      </c>
      <c r="E42" s="51">
        <v>0</v>
      </c>
      <c r="F42" s="51">
        <v>0</v>
      </c>
      <c r="G42" s="51">
        <v>0</v>
      </c>
      <c r="H42" s="51"/>
      <c r="I42" s="51"/>
      <c r="J42" s="51"/>
      <c r="K42" s="51"/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300</v>
      </c>
      <c r="R42" s="51">
        <v>300</v>
      </c>
      <c r="S42" s="51">
        <v>0</v>
      </c>
    </row>
    <row r="43" s="38" customFormat="true" ht="20" customHeight="true" spans="1:19">
      <c r="A43" s="54" t="s">
        <v>66</v>
      </c>
      <c r="B43" s="50"/>
      <c r="C43" s="54"/>
      <c r="D43" s="51">
        <v>100</v>
      </c>
      <c r="E43" s="51">
        <v>0</v>
      </c>
      <c r="F43" s="51">
        <v>0</v>
      </c>
      <c r="G43" s="51">
        <v>0</v>
      </c>
      <c r="H43" s="51"/>
      <c r="I43" s="51"/>
      <c r="J43" s="51"/>
      <c r="K43" s="51"/>
      <c r="L43" s="51">
        <v>100</v>
      </c>
      <c r="M43" s="51">
        <v>0</v>
      </c>
      <c r="N43" s="51"/>
      <c r="O43" s="51">
        <v>100</v>
      </c>
      <c r="P43" s="51">
        <v>0</v>
      </c>
      <c r="Q43" s="51"/>
      <c r="R43" s="51"/>
      <c r="S43" s="51">
        <v>0</v>
      </c>
    </row>
    <row r="44" s="38" customFormat="true" ht="20" customHeight="true" spans="1:19">
      <c r="A44" s="54" t="s">
        <v>68</v>
      </c>
      <c r="B44" s="50"/>
      <c r="C44" s="54"/>
      <c r="D44" s="51">
        <v>0</v>
      </c>
      <c r="E44" s="51">
        <v>0</v>
      </c>
      <c r="F44" s="51">
        <v>0</v>
      </c>
      <c r="G44" s="51">
        <v>0</v>
      </c>
      <c r="H44" s="51"/>
      <c r="I44" s="51"/>
      <c r="J44" s="51"/>
      <c r="K44" s="51"/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300</v>
      </c>
      <c r="R44" s="51">
        <v>300</v>
      </c>
      <c r="S44" s="51">
        <v>0</v>
      </c>
    </row>
    <row r="45" s="38" customFormat="true" ht="20" customHeight="true" spans="1:19">
      <c r="A45" s="54" t="s">
        <v>69</v>
      </c>
      <c r="B45" s="50"/>
      <c r="C45" s="54"/>
      <c r="D45" s="51">
        <v>0</v>
      </c>
      <c r="E45" s="51">
        <v>0</v>
      </c>
      <c r="F45" s="51">
        <v>0</v>
      </c>
      <c r="G45" s="51">
        <v>0</v>
      </c>
      <c r="H45" s="51"/>
      <c r="I45" s="51"/>
      <c r="J45" s="51"/>
      <c r="K45" s="51"/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300</v>
      </c>
      <c r="R45" s="51">
        <v>300</v>
      </c>
      <c r="S45" s="51">
        <v>0</v>
      </c>
    </row>
    <row r="46" s="38" customFormat="true" ht="20" customHeight="true" spans="1:19">
      <c r="A46" s="54" t="s">
        <v>71</v>
      </c>
      <c r="B46" s="50"/>
      <c r="C46" s="54"/>
      <c r="D46" s="51">
        <v>199.49</v>
      </c>
      <c r="E46" s="51">
        <v>-0.51</v>
      </c>
      <c r="F46" s="51">
        <v>0</v>
      </c>
      <c r="G46" s="51">
        <v>0</v>
      </c>
      <c r="H46" s="51"/>
      <c r="I46" s="51"/>
      <c r="J46" s="51"/>
      <c r="K46" s="51"/>
      <c r="L46" s="51">
        <v>199.49</v>
      </c>
      <c r="M46" s="51">
        <v>-0.51</v>
      </c>
      <c r="N46" s="51">
        <v>190</v>
      </c>
      <c r="O46" s="51">
        <v>9.49000000000001</v>
      </c>
      <c r="P46" s="51">
        <v>-0.51</v>
      </c>
      <c r="Q46" s="51"/>
      <c r="R46" s="51"/>
      <c r="S46" s="51">
        <v>0</v>
      </c>
    </row>
    <row r="47" s="38" customFormat="true" ht="20" customHeight="true" spans="1:19">
      <c r="A47" s="54" t="s">
        <v>72</v>
      </c>
      <c r="B47" s="50"/>
      <c r="C47" s="54"/>
      <c r="D47" s="51">
        <v>201.74</v>
      </c>
      <c r="E47" s="51">
        <v>1.74</v>
      </c>
      <c r="F47" s="51">
        <v>0</v>
      </c>
      <c r="G47" s="51">
        <v>0</v>
      </c>
      <c r="H47" s="51"/>
      <c r="I47" s="51"/>
      <c r="J47" s="51"/>
      <c r="K47" s="51"/>
      <c r="L47" s="51">
        <v>201.74</v>
      </c>
      <c r="M47" s="51">
        <v>1.74</v>
      </c>
      <c r="N47" s="51">
        <v>190</v>
      </c>
      <c r="O47" s="51">
        <v>11.74</v>
      </c>
      <c r="P47" s="51">
        <v>1.74</v>
      </c>
      <c r="Q47" s="51">
        <v>300</v>
      </c>
      <c r="R47" s="51">
        <v>300</v>
      </c>
      <c r="S47" s="51">
        <v>0</v>
      </c>
    </row>
    <row r="48" s="38" customFormat="true" ht="20" customHeight="true" spans="1:19">
      <c r="A48" s="54" t="s">
        <v>74</v>
      </c>
      <c r="B48" s="50"/>
      <c r="C48" s="54"/>
      <c r="D48" s="51">
        <v>100</v>
      </c>
      <c r="E48" s="51">
        <v>0</v>
      </c>
      <c r="F48" s="51">
        <v>0</v>
      </c>
      <c r="G48" s="51">
        <v>0</v>
      </c>
      <c r="H48" s="51"/>
      <c r="I48" s="51"/>
      <c r="J48" s="51"/>
      <c r="K48" s="51"/>
      <c r="L48" s="51">
        <v>100</v>
      </c>
      <c r="M48" s="51">
        <v>0</v>
      </c>
      <c r="N48" s="51"/>
      <c r="O48" s="51">
        <v>100</v>
      </c>
      <c r="P48" s="51">
        <v>0</v>
      </c>
      <c r="Q48" s="51"/>
      <c r="R48" s="51"/>
      <c r="S48" s="51">
        <v>0</v>
      </c>
    </row>
    <row r="49" s="38" customFormat="true" ht="20" customHeight="true" spans="1:19">
      <c r="A49" s="54" t="s">
        <v>75</v>
      </c>
      <c r="B49" s="50"/>
      <c r="C49" s="54"/>
      <c r="D49" s="51">
        <v>0</v>
      </c>
      <c r="E49" s="51">
        <v>0</v>
      </c>
      <c r="F49" s="51">
        <v>0</v>
      </c>
      <c r="G49" s="51">
        <v>0</v>
      </c>
      <c r="H49" s="51"/>
      <c r="I49" s="51"/>
      <c r="J49" s="51"/>
      <c r="K49" s="51"/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300</v>
      </c>
      <c r="R49" s="51">
        <v>300</v>
      </c>
      <c r="S49" s="51">
        <v>0</v>
      </c>
    </row>
    <row r="50" s="38" customFormat="true" ht="20" customHeight="true" spans="1:19">
      <c r="A50" s="54" t="s">
        <v>78</v>
      </c>
      <c r="B50" s="50"/>
      <c r="C50" s="54"/>
      <c r="D50" s="51">
        <v>0</v>
      </c>
      <c r="E50" s="51">
        <v>0</v>
      </c>
      <c r="F50" s="51">
        <v>0</v>
      </c>
      <c r="G50" s="51">
        <v>0</v>
      </c>
      <c r="H50" s="51"/>
      <c r="I50" s="51"/>
      <c r="J50" s="51"/>
      <c r="K50" s="51"/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300</v>
      </c>
      <c r="R50" s="51">
        <v>300</v>
      </c>
      <c r="S50" s="51">
        <v>0</v>
      </c>
    </row>
    <row r="51" s="38" customFormat="true" ht="20" customHeight="true" spans="1:19">
      <c r="A51" s="54" t="s">
        <v>79</v>
      </c>
      <c r="B51" s="50"/>
      <c r="C51" s="54"/>
      <c r="D51" s="51">
        <v>201.74</v>
      </c>
      <c r="E51" s="51">
        <v>1.74</v>
      </c>
      <c r="F51" s="51">
        <v>0</v>
      </c>
      <c r="G51" s="51">
        <v>0</v>
      </c>
      <c r="H51" s="51"/>
      <c r="I51" s="51"/>
      <c r="J51" s="51"/>
      <c r="K51" s="51"/>
      <c r="L51" s="51">
        <v>201.74</v>
      </c>
      <c r="M51" s="51">
        <v>1.74</v>
      </c>
      <c r="N51" s="51">
        <v>190</v>
      </c>
      <c r="O51" s="51">
        <v>11.74</v>
      </c>
      <c r="P51" s="51">
        <v>1.74</v>
      </c>
      <c r="Q51" s="51"/>
      <c r="R51" s="51"/>
      <c r="S51" s="51">
        <v>0</v>
      </c>
    </row>
    <row r="52" s="38" customFormat="true" ht="20" customHeight="true" spans="1:19">
      <c r="A52" s="54" t="s">
        <v>80</v>
      </c>
      <c r="B52" s="50"/>
      <c r="C52" s="54"/>
      <c r="D52" s="51">
        <v>201.74</v>
      </c>
      <c r="E52" s="51">
        <v>1.74</v>
      </c>
      <c r="F52" s="51">
        <v>0</v>
      </c>
      <c r="G52" s="51">
        <v>0</v>
      </c>
      <c r="H52" s="51"/>
      <c r="I52" s="51"/>
      <c r="J52" s="51"/>
      <c r="K52" s="51"/>
      <c r="L52" s="51">
        <v>201.74</v>
      </c>
      <c r="M52" s="51">
        <v>1.74</v>
      </c>
      <c r="N52" s="51">
        <v>190</v>
      </c>
      <c r="O52" s="51">
        <v>11.74</v>
      </c>
      <c r="P52" s="51">
        <v>1.74</v>
      </c>
      <c r="Q52" s="51">
        <v>300</v>
      </c>
      <c r="R52" s="51">
        <v>300</v>
      </c>
      <c r="S52" s="51">
        <v>0</v>
      </c>
    </row>
    <row r="53" s="38" customFormat="true" ht="20" customHeight="true" spans="1:19">
      <c r="A53" s="54" t="s">
        <v>81</v>
      </c>
      <c r="B53" s="50"/>
      <c r="C53" s="54"/>
      <c r="D53" s="51">
        <v>201.74</v>
      </c>
      <c r="E53" s="51">
        <v>1.74</v>
      </c>
      <c r="F53" s="51">
        <v>0</v>
      </c>
      <c r="G53" s="51">
        <v>0</v>
      </c>
      <c r="H53" s="51"/>
      <c r="I53" s="51"/>
      <c r="J53" s="51"/>
      <c r="K53" s="51"/>
      <c r="L53" s="51">
        <v>201.74</v>
      </c>
      <c r="M53" s="51">
        <v>1.74</v>
      </c>
      <c r="N53" s="51">
        <v>190</v>
      </c>
      <c r="O53" s="51">
        <v>11.74</v>
      </c>
      <c r="P53" s="51">
        <v>1.74</v>
      </c>
      <c r="Q53" s="51">
        <v>300</v>
      </c>
      <c r="R53" s="51">
        <v>300</v>
      </c>
      <c r="S53" s="51">
        <v>0</v>
      </c>
    </row>
    <row r="54" s="38" customFormat="true" ht="20" customHeight="true" spans="1:19">
      <c r="A54" s="54" t="s">
        <v>82</v>
      </c>
      <c r="B54" s="50"/>
      <c r="C54" s="54"/>
      <c r="D54" s="51">
        <v>201.74</v>
      </c>
      <c r="E54" s="51">
        <v>1.74</v>
      </c>
      <c r="F54" s="51">
        <v>0</v>
      </c>
      <c r="G54" s="51">
        <v>0</v>
      </c>
      <c r="H54" s="51"/>
      <c r="I54" s="51"/>
      <c r="J54" s="51"/>
      <c r="K54" s="51"/>
      <c r="L54" s="51">
        <v>201.74</v>
      </c>
      <c r="M54" s="51">
        <v>1.74</v>
      </c>
      <c r="N54" s="51">
        <v>190</v>
      </c>
      <c r="O54" s="51">
        <v>11.74</v>
      </c>
      <c r="P54" s="51">
        <v>1.74</v>
      </c>
      <c r="Q54" s="51"/>
      <c r="R54" s="51"/>
      <c r="S54" s="51">
        <v>0</v>
      </c>
    </row>
    <row r="55" s="38" customFormat="true" ht="20" customHeight="true" spans="1:19">
      <c r="A55" s="54" t="s">
        <v>83</v>
      </c>
      <c r="B55" s="50"/>
      <c r="C55" s="54"/>
      <c r="D55" s="51">
        <v>201.74</v>
      </c>
      <c r="E55" s="51">
        <v>1.74</v>
      </c>
      <c r="F55" s="51">
        <v>0</v>
      </c>
      <c r="G55" s="51">
        <v>0</v>
      </c>
      <c r="H55" s="51"/>
      <c r="I55" s="51"/>
      <c r="J55" s="51"/>
      <c r="K55" s="51"/>
      <c r="L55" s="51">
        <v>201.74</v>
      </c>
      <c r="M55" s="51">
        <v>1.74</v>
      </c>
      <c r="N55" s="51">
        <v>190</v>
      </c>
      <c r="O55" s="51">
        <v>11.74</v>
      </c>
      <c r="P55" s="51">
        <v>1.74</v>
      </c>
      <c r="Q55" s="51"/>
      <c r="R55" s="51"/>
      <c r="S55" s="51">
        <v>0</v>
      </c>
    </row>
    <row r="56" s="38" customFormat="true" ht="20" customHeight="true" spans="1:19">
      <c r="A56" s="54" t="s">
        <v>84</v>
      </c>
      <c r="B56" s="50"/>
      <c r="C56" s="54"/>
      <c r="D56" s="51">
        <v>200.63</v>
      </c>
      <c r="E56" s="51">
        <v>0.63</v>
      </c>
      <c r="F56" s="51">
        <v>0</v>
      </c>
      <c r="G56" s="51">
        <v>0</v>
      </c>
      <c r="H56" s="51"/>
      <c r="I56" s="51"/>
      <c r="J56" s="51"/>
      <c r="K56" s="51"/>
      <c r="L56" s="51">
        <v>200.63</v>
      </c>
      <c r="M56" s="51">
        <v>0.63</v>
      </c>
      <c r="N56" s="51">
        <v>190</v>
      </c>
      <c r="O56" s="51">
        <v>10.63</v>
      </c>
      <c r="P56" s="51">
        <v>0.63</v>
      </c>
      <c r="Q56" s="51">
        <v>300</v>
      </c>
      <c r="R56" s="51">
        <v>300</v>
      </c>
      <c r="S56" s="51">
        <v>0</v>
      </c>
    </row>
    <row r="57" s="38" customFormat="true" ht="20" customHeight="true" spans="1:19">
      <c r="A57" s="54" t="s">
        <v>89</v>
      </c>
      <c r="B57" s="50"/>
      <c r="C57" s="54"/>
      <c r="D57" s="51">
        <v>100</v>
      </c>
      <c r="E57" s="51">
        <v>0</v>
      </c>
      <c r="F57" s="51">
        <v>0</v>
      </c>
      <c r="G57" s="51">
        <v>0</v>
      </c>
      <c r="H57" s="51"/>
      <c r="I57" s="51"/>
      <c r="J57" s="51"/>
      <c r="K57" s="51"/>
      <c r="L57" s="51">
        <v>100</v>
      </c>
      <c r="M57" s="51">
        <v>0</v>
      </c>
      <c r="N57" s="51"/>
      <c r="O57" s="51">
        <v>100</v>
      </c>
      <c r="P57" s="51">
        <v>0</v>
      </c>
      <c r="Q57" s="51"/>
      <c r="R57" s="51"/>
      <c r="S57" s="51">
        <v>0</v>
      </c>
    </row>
    <row r="58" s="38" customFormat="true" ht="20" customHeight="true" spans="1:19">
      <c r="A58" s="54" t="s">
        <v>90</v>
      </c>
      <c r="B58" s="50"/>
      <c r="C58" s="54"/>
      <c r="D58" s="51">
        <v>100</v>
      </c>
      <c r="E58" s="51">
        <v>0</v>
      </c>
      <c r="F58" s="51">
        <v>0</v>
      </c>
      <c r="G58" s="51">
        <v>0</v>
      </c>
      <c r="H58" s="51"/>
      <c r="I58" s="51"/>
      <c r="J58" s="51"/>
      <c r="K58" s="51"/>
      <c r="L58" s="51">
        <v>100</v>
      </c>
      <c r="M58" s="51">
        <v>0</v>
      </c>
      <c r="N58" s="51">
        <v>0</v>
      </c>
      <c r="O58" s="51">
        <v>100</v>
      </c>
      <c r="P58" s="51">
        <v>0</v>
      </c>
      <c r="Q58" s="51">
        <v>300</v>
      </c>
      <c r="R58" s="51">
        <v>300</v>
      </c>
      <c r="S58" s="51">
        <v>0</v>
      </c>
    </row>
    <row r="59" s="38" customFormat="true" ht="20" customHeight="true" spans="1:19">
      <c r="A59" s="54" t="s">
        <v>93</v>
      </c>
      <c r="B59" s="50"/>
      <c r="C59" s="54"/>
      <c r="D59" s="51">
        <v>100</v>
      </c>
      <c r="E59" s="51">
        <v>0</v>
      </c>
      <c r="F59" s="51">
        <v>0</v>
      </c>
      <c r="G59" s="51">
        <v>0</v>
      </c>
      <c r="H59" s="51"/>
      <c r="I59" s="51"/>
      <c r="J59" s="51"/>
      <c r="K59" s="51"/>
      <c r="L59" s="51">
        <v>100</v>
      </c>
      <c r="M59" s="51">
        <v>0</v>
      </c>
      <c r="N59" s="51"/>
      <c r="O59" s="51">
        <v>100</v>
      </c>
      <c r="P59" s="51">
        <v>0</v>
      </c>
      <c r="Q59" s="51"/>
      <c r="R59" s="51"/>
      <c r="S59" s="51">
        <v>0</v>
      </c>
    </row>
    <row r="60" s="38" customFormat="true" ht="20" customHeight="true" spans="1:19">
      <c r="A60" s="54" t="s">
        <v>94</v>
      </c>
      <c r="B60" s="50"/>
      <c r="C60" s="54"/>
      <c r="D60" s="51">
        <v>100</v>
      </c>
      <c r="E60" s="51">
        <v>0</v>
      </c>
      <c r="F60" s="51">
        <v>0</v>
      </c>
      <c r="G60" s="51">
        <v>0</v>
      </c>
      <c r="H60" s="51"/>
      <c r="I60" s="51"/>
      <c r="J60" s="51"/>
      <c r="K60" s="51"/>
      <c r="L60" s="51">
        <v>100</v>
      </c>
      <c r="M60" s="51">
        <v>0</v>
      </c>
      <c r="N60" s="51"/>
      <c r="O60" s="51">
        <v>100</v>
      </c>
      <c r="P60" s="51">
        <v>0</v>
      </c>
      <c r="Q60" s="51"/>
      <c r="R60" s="51"/>
      <c r="S60" s="51">
        <v>0</v>
      </c>
    </row>
    <row r="61" s="38" customFormat="true" ht="20" customHeight="true" spans="1:19">
      <c r="A61" s="54" t="s">
        <v>95</v>
      </c>
      <c r="B61" s="50"/>
      <c r="C61" s="54"/>
      <c r="D61" s="51">
        <v>201.74</v>
      </c>
      <c r="E61" s="51">
        <v>1.74</v>
      </c>
      <c r="F61" s="51">
        <v>0</v>
      </c>
      <c r="G61" s="51">
        <v>0</v>
      </c>
      <c r="H61" s="51"/>
      <c r="I61" s="51"/>
      <c r="J61" s="51"/>
      <c r="K61" s="51"/>
      <c r="L61" s="51">
        <v>201.74</v>
      </c>
      <c r="M61" s="51">
        <v>1.74</v>
      </c>
      <c r="N61" s="51">
        <v>190</v>
      </c>
      <c r="O61" s="51">
        <v>11.74</v>
      </c>
      <c r="P61" s="51">
        <v>1.74</v>
      </c>
      <c r="Q61" s="51"/>
      <c r="R61" s="51"/>
      <c r="S61" s="51">
        <v>0</v>
      </c>
    </row>
    <row r="62" s="38" customFormat="true" ht="20" customHeight="true" spans="1:19">
      <c r="A62" s="54" t="s">
        <v>96</v>
      </c>
      <c r="B62" s="50"/>
      <c r="C62" s="54"/>
      <c r="D62" s="51">
        <v>0</v>
      </c>
      <c r="E62" s="51">
        <v>0</v>
      </c>
      <c r="F62" s="51">
        <v>0</v>
      </c>
      <c r="G62" s="51">
        <v>0</v>
      </c>
      <c r="H62" s="51"/>
      <c r="I62" s="51"/>
      <c r="J62" s="51"/>
      <c r="K62" s="51"/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300</v>
      </c>
      <c r="R62" s="51">
        <v>300</v>
      </c>
      <c r="S62" s="51">
        <v>0</v>
      </c>
    </row>
    <row r="63" s="38" customFormat="true" ht="20" customHeight="true" spans="1:19">
      <c r="A63" s="54" t="s">
        <v>97</v>
      </c>
      <c r="B63" s="50"/>
      <c r="C63" s="54"/>
      <c r="D63" s="51">
        <v>200.63</v>
      </c>
      <c r="E63" s="51">
        <v>0.63</v>
      </c>
      <c r="F63" s="51">
        <v>0</v>
      </c>
      <c r="G63" s="51">
        <v>0</v>
      </c>
      <c r="H63" s="51"/>
      <c r="I63" s="51"/>
      <c r="J63" s="51"/>
      <c r="K63" s="51"/>
      <c r="L63" s="51">
        <v>200.63</v>
      </c>
      <c r="M63" s="51">
        <v>0.63</v>
      </c>
      <c r="N63" s="51">
        <v>190</v>
      </c>
      <c r="O63" s="51">
        <v>10.63</v>
      </c>
      <c r="P63" s="51">
        <v>0.63</v>
      </c>
      <c r="Q63" s="51"/>
      <c r="R63" s="51"/>
      <c r="S63" s="51">
        <v>0</v>
      </c>
    </row>
    <row r="64" s="38" customFormat="true" ht="20" customHeight="true" spans="1:19">
      <c r="A64" s="54" t="s">
        <v>98</v>
      </c>
      <c r="B64" s="50"/>
      <c r="C64" s="54"/>
      <c r="D64" s="51">
        <v>201.74</v>
      </c>
      <c r="E64" s="51">
        <v>1.74</v>
      </c>
      <c r="F64" s="51">
        <v>0</v>
      </c>
      <c r="G64" s="51">
        <v>0</v>
      </c>
      <c r="H64" s="51"/>
      <c r="I64" s="51"/>
      <c r="J64" s="51"/>
      <c r="K64" s="51"/>
      <c r="L64" s="51">
        <v>201.74</v>
      </c>
      <c r="M64" s="51">
        <v>1.74</v>
      </c>
      <c r="N64" s="51">
        <v>190</v>
      </c>
      <c r="O64" s="51">
        <v>11.74</v>
      </c>
      <c r="P64" s="51">
        <v>1.74</v>
      </c>
      <c r="Q64" s="51"/>
      <c r="R64" s="51"/>
      <c r="S64" s="51">
        <v>0</v>
      </c>
    </row>
    <row r="65" s="38" customFormat="true" ht="20" customHeight="true" spans="1:19">
      <c r="A65" s="54" t="s">
        <v>99</v>
      </c>
      <c r="B65" s="50"/>
      <c r="C65" s="54"/>
      <c r="D65" s="51">
        <v>201.74</v>
      </c>
      <c r="E65" s="51">
        <v>1.74</v>
      </c>
      <c r="F65" s="51">
        <v>0</v>
      </c>
      <c r="G65" s="51">
        <v>0</v>
      </c>
      <c r="H65" s="51"/>
      <c r="I65" s="51"/>
      <c r="J65" s="51"/>
      <c r="K65" s="51"/>
      <c r="L65" s="51">
        <v>201.74</v>
      </c>
      <c r="M65" s="51">
        <v>1.74</v>
      </c>
      <c r="N65" s="51">
        <v>190</v>
      </c>
      <c r="O65" s="51">
        <v>11.74</v>
      </c>
      <c r="P65" s="51">
        <v>1.74</v>
      </c>
      <c r="Q65" s="51">
        <v>300</v>
      </c>
      <c r="R65" s="51">
        <v>300</v>
      </c>
      <c r="S65" s="51">
        <v>0</v>
      </c>
    </row>
    <row r="66" s="38" customFormat="true" ht="20" customHeight="true" spans="1:19">
      <c r="A66" s="54" t="s">
        <v>100</v>
      </c>
      <c r="B66" s="50"/>
      <c r="C66" s="54"/>
      <c r="D66" s="51">
        <v>201.74</v>
      </c>
      <c r="E66" s="51">
        <v>1.74</v>
      </c>
      <c r="F66" s="51">
        <v>0</v>
      </c>
      <c r="G66" s="51">
        <v>0</v>
      </c>
      <c r="H66" s="51"/>
      <c r="I66" s="51"/>
      <c r="J66" s="51"/>
      <c r="K66" s="51"/>
      <c r="L66" s="51">
        <v>201.74</v>
      </c>
      <c r="M66" s="51">
        <v>1.74</v>
      </c>
      <c r="N66" s="51">
        <v>190</v>
      </c>
      <c r="O66" s="51">
        <v>11.74</v>
      </c>
      <c r="P66" s="51">
        <v>1.74</v>
      </c>
      <c r="Q66" s="51"/>
      <c r="R66" s="51"/>
      <c r="S66" s="51">
        <v>0</v>
      </c>
    </row>
    <row r="67" s="38" customFormat="true" ht="20" customHeight="true" spans="1:19">
      <c r="A67" s="54" t="s">
        <v>101</v>
      </c>
      <c r="B67" s="50"/>
      <c r="C67" s="54"/>
      <c r="D67" s="51">
        <v>100</v>
      </c>
      <c r="E67" s="51">
        <v>0</v>
      </c>
      <c r="F67" s="51">
        <v>0</v>
      </c>
      <c r="G67" s="51">
        <v>0</v>
      </c>
      <c r="H67" s="51"/>
      <c r="I67" s="51"/>
      <c r="J67" s="51"/>
      <c r="K67" s="51"/>
      <c r="L67" s="51">
        <v>100</v>
      </c>
      <c r="M67" s="51">
        <v>0</v>
      </c>
      <c r="N67" s="51"/>
      <c r="O67" s="51">
        <v>100</v>
      </c>
      <c r="P67" s="51">
        <v>0</v>
      </c>
      <c r="Q67" s="51"/>
      <c r="R67" s="51"/>
      <c r="S67" s="51">
        <v>0</v>
      </c>
    </row>
    <row r="68" s="38" customFormat="true" ht="20" customHeight="true" spans="1:19">
      <c r="A68" s="54" t="s">
        <v>103</v>
      </c>
      <c r="B68" s="50"/>
      <c r="C68" s="54"/>
      <c r="D68" s="51">
        <v>100</v>
      </c>
      <c r="E68" s="51">
        <v>0</v>
      </c>
      <c r="F68" s="51">
        <v>0</v>
      </c>
      <c r="G68" s="51">
        <v>0</v>
      </c>
      <c r="H68" s="51"/>
      <c r="I68" s="51"/>
      <c r="J68" s="51"/>
      <c r="K68" s="51"/>
      <c r="L68" s="51">
        <v>100</v>
      </c>
      <c r="M68" s="51">
        <v>0</v>
      </c>
      <c r="N68" s="51">
        <v>0</v>
      </c>
      <c r="O68" s="51">
        <v>100</v>
      </c>
      <c r="P68" s="51">
        <v>0</v>
      </c>
      <c r="Q68" s="51">
        <v>800</v>
      </c>
      <c r="R68" s="51">
        <v>800</v>
      </c>
      <c r="S68" s="51">
        <v>0</v>
      </c>
    </row>
    <row r="69" s="38" customFormat="true" ht="20" customHeight="true" spans="1:19">
      <c r="A69" s="54" t="s">
        <v>104</v>
      </c>
      <c r="B69" s="50"/>
      <c r="C69" s="54"/>
      <c r="D69" s="51">
        <v>0</v>
      </c>
      <c r="E69" s="51">
        <v>0</v>
      </c>
      <c r="F69" s="51">
        <v>0</v>
      </c>
      <c r="G69" s="51">
        <v>0</v>
      </c>
      <c r="H69" s="51"/>
      <c r="I69" s="51"/>
      <c r="J69" s="51"/>
      <c r="K69" s="51"/>
      <c r="L69" s="51">
        <v>0</v>
      </c>
      <c r="M69" s="51">
        <v>0</v>
      </c>
      <c r="N69" s="51">
        <v>0</v>
      </c>
      <c r="O69" s="51">
        <v>0</v>
      </c>
      <c r="P69" s="51">
        <v>0</v>
      </c>
      <c r="Q69" s="51">
        <v>800</v>
      </c>
      <c r="R69" s="51">
        <v>800</v>
      </c>
      <c r="S69" s="51">
        <v>0</v>
      </c>
    </row>
    <row r="70" s="38" customFormat="true" ht="20" customHeight="true" spans="1:19">
      <c r="A70" s="54" t="s">
        <v>110</v>
      </c>
      <c r="B70" s="50"/>
      <c r="C70" s="54"/>
      <c r="D70" s="51">
        <v>201.74</v>
      </c>
      <c r="E70" s="51">
        <v>1.74</v>
      </c>
      <c r="F70" s="51">
        <v>0</v>
      </c>
      <c r="G70" s="51">
        <v>0</v>
      </c>
      <c r="H70" s="51"/>
      <c r="I70" s="51"/>
      <c r="J70" s="51"/>
      <c r="K70" s="51"/>
      <c r="L70" s="51">
        <v>201.74</v>
      </c>
      <c r="M70" s="51">
        <v>1.74</v>
      </c>
      <c r="N70" s="51">
        <v>190</v>
      </c>
      <c r="O70" s="51">
        <v>11.74</v>
      </c>
      <c r="P70" s="51">
        <v>1.74</v>
      </c>
      <c r="Q70" s="51"/>
      <c r="R70" s="51"/>
      <c r="S70" s="51">
        <v>0</v>
      </c>
    </row>
    <row r="71" s="38" customFormat="true" ht="20" customHeight="true" spans="1:19">
      <c r="A71" s="54" t="s">
        <v>111</v>
      </c>
      <c r="B71" s="50"/>
      <c r="C71" s="54"/>
      <c r="D71" s="51">
        <v>100</v>
      </c>
      <c r="E71" s="51">
        <v>0</v>
      </c>
      <c r="F71" s="51">
        <v>0</v>
      </c>
      <c r="G71" s="51">
        <v>0</v>
      </c>
      <c r="H71" s="51"/>
      <c r="I71" s="51"/>
      <c r="J71" s="51"/>
      <c r="K71" s="51"/>
      <c r="L71" s="51">
        <v>100</v>
      </c>
      <c r="M71" s="51">
        <v>0</v>
      </c>
      <c r="N71" s="51"/>
      <c r="O71" s="51">
        <v>100</v>
      </c>
      <c r="P71" s="51">
        <v>0</v>
      </c>
      <c r="Q71" s="51"/>
      <c r="R71" s="51"/>
      <c r="S71" s="51">
        <v>0</v>
      </c>
    </row>
    <row r="72" s="38" customFormat="true" ht="20" customHeight="true" spans="1:19">
      <c r="A72" s="54" t="s">
        <v>113</v>
      </c>
      <c r="B72" s="50"/>
      <c r="C72" s="54"/>
      <c r="D72" s="51">
        <v>0</v>
      </c>
      <c r="E72" s="51">
        <v>0</v>
      </c>
      <c r="F72" s="51">
        <v>0</v>
      </c>
      <c r="G72" s="51">
        <v>0</v>
      </c>
      <c r="H72" s="51"/>
      <c r="I72" s="51"/>
      <c r="J72" s="51"/>
      <c r="K72" s="51"/>
      <c r="L72" s="51">
        <v>0</v>
      </c>
      <c r="M72" s="51">
        <v>0</v>
      </c>
      <c r="N72" s="51">
        <v>0</v>
      </c>
      <c r="O72" s="51">
        <v>0</v>
      </c>
      <c r="P72" s="51">
        <v>0</v>
      </c>
      <c r="Q72" s="51">
        <v>300</v>
      </c>
      <c r="R72" s="51">
        <v>300</v>
      </c>
      <c r="S72" s="51">
        <v>0</v>
      </c>
    </row>
    <row r="73" s="38" customFormat="true" ht="20" customHeight="true" spans="1:19">
      <c r="A73" s="54" t="s">
        <v>114</v>
      </c>
      <c r="B73" s="50"/>
      <c r="C73" s="54"/>
      <c r="D73" s="51">
        <v>0</v>
      </c>
      <c r="E73" s="51">
        <v>0</v>
      </c>
      <c r="F73" s="51">
        <v>0</v>
      </c>
      <c r="G73" s="51">
        <v>0</v>
      </c>
      <c r="H73" s="51"/>
      <c r="I73" s="51"/>
      <c r="J73" s="51"/>
      <c r="K73" s="51"/>
      <c r="L73" s="51">
        <v>0</v>
      </c>
      <c r="M73" s="51">
        <v>0</v>
      </c>
      <c r="N73" s="51">
        <v>0</v>
      </c>
      <c r="O73" s="51">
        <v>0</v>
      </c>
      <c r="P73" s="51">
        <v>0</v>
      </c>
      <c r="Q73" s="51">
        <v>300</v>
      </c>
      <c r="R73" s="51">
        <v>300</v>
      </c>
      <c r="S73" s="51">
        <v>0</v>
      </c>
    </row>
    <row r="74" s="38" customFormat="true" ht="20" customHeight="true" spans="1:19">
      <c r="A74" s="54" t="s">
        <v>117</v>
      </c>
      <c r="B74" s="50"/>
      <c r="C74" s="54"/>
      <c r="D74" s="51">
        <v>201.74</v>
      </c>
      <c r="E74" s="51">
        <v>1.74</v>
      </c>
      <c r="F74" s="51">
        <v>0</v>
      </c>
      <c r="G74" s="51">
        <v>0</v>
      </c>
      <c r="H74" s="51"/>
      <c r="I74" s="51"/>
      <c r="J74" s="51"/>
      <c r="K74" s="51"/>
      <c r="L74" s="51">
        <v>201.74</v>
      </c>
      <c r="M74" s="51">
        <v>1.74</v>
      </c>
      <c r="N74" s="51">
        <v>190</v>
      </c>
      <c r="O74" s="51">
        <v>11.74</v>
      </c>
      <c r="P74" s="51">
        <v>1.74</v>
      </c>
      <c r="Q74" s="51"/>
      <c r="R74" s="51"/>
      <c r="S74" s="51">
        <v>0</v>
      </c>
    </row>
    <row r="75" s="38" customFormat="true" ht="20" customHeight="true" spans="1:19">
      <c r="A75" s="54" t="s">
        <v>118</v>
      </c>
      <c r="B75" s="50"/>
      <c r="C75" s="54"/>
      <c r="D75" s="51">
        <v>201.74</v>
      </c>
      <c r="E75" s="51">
        <v>1.74</v>
      </c>
      <c r="F75" s="51">
        <v>0</v>
      </c>
      <c r="G75" s="51">
        <v>0</v>
      </c>
      <c r="H75" s="51"/>
      <c r="I75" s="51"/>
      <c r="J75" s="51"/>
      <c r="K75" s="51"/>
      <c r="L75" s="51">
        <v>201.74</v>
      </c>
      <c r="M75" s="51">
        <v>1.74</v>
      </c>
      <c r="N75" s="51">
        <v>190</v>
      </c>
      <c r="O75" s="51">
        <v>11.74</v>
      </c>
      <c r="P75" s="51">
        <v>1.74</v>
      </c>
      <c r="Q75" s="51"/>
      <c r="R75" s="51"/>
      <c r="S75" s="51">
        <v>0</v>
      </c>
    </row>
    <row r="76" s="38" customFormat="true" ht="20" customHeight="true" spans="1:19">
      <c r="A76" s="54" t="s">
        <v>119</v>
      </c>
      <c r="B76" s="50"/>
      <c r="C76" s="54"/>
      <c r="D76" s="51">
        <v>0</v>
      </c>
      <c r="E76" s="51">
        <v>0</v>
      </c>
      <c r="F76" s="51">
        <v>0</v>
      </c>
      <c r="G76" s="51">
        <v>0</v>
      </c>
      <c r="H76" s="51"/>
      <c r="I76" s="51"/>
      <c r="J76" s="51"/>
      <c r="K76" s="51"/>
      <c r="L76" s="51">
        <v>0</v>
      </c>
      <c r="M76" s="51">
        <v>0</v>
      </c>
      <c r="N76" s="51">
        <v>0</v>
      </c>
      <c r="O76" s="51">
        <v>0</v>
      </c>
      <c r="P76" s="51">
        <v>0</v>
      </c>
      <c r="Q76" s="51">
        <v>150</v>
      </c>
      <c r="R76" s="51">
        <v>150</v>
      </c>
      <c r="S76" s="51">
        <v>0</v>
      </c>
    </row>
    <row r="77" s="38" customFormat="true" ht="20" customHeight="true" spans="1:19">
      <c r="A77" s="54" t="s">
        <v>120</v>
      </c>
      <c r="B77" s="50"/>
      <c r="C77" s="54"/>
      <c r="D77" s="51">
        <v>201.74</v>
      </c>
      <c r="E77" s="51">
        <v>1.74</v>
      </c>
      <c r="F77" s="51">
        <v>0</v>
      </c>
      <c r="G77" s="51">
        <v>0</v>
      </c>
      <c r="H77" s="51"/>
      <c r="I77" s="51"/>
      <c r="J77" s="51"/>
      <c r="K77" s="51"/>
      <c r="L77" s="51">
        <v>201.74</v>
      </c>
      <c r="M77" s="51">
        <v>1.74</v>
      </c>
      <c r="N77" s="51">
        <v>190</v>
      </c>
      <c r="O77" s="51">
        <v>11.74</v>
      </c>
      <c r="P77" s="51">
        <v>1.74</v>
      </c>
      <c r="Q77" s="51">
        <v>300</v>
      </c>
      <c r="R77" s="51">
        <v>300</v>
      </c>
      <c r="S77" s="51">
        <v>0</v>
      </c>
    </row>
    <row r="78" s="38" customFormat="true" ht="20" customHeight="true" spans="1:19">
      <c r="A78" s="54" t="s">
        <v>121</v>
      </c>
      <c r="B78" s="50"/>
      <c r="C78" s="54"/>
      <c r="D78" s="51">
        <v>201.74</v>
      </c>
      <c r="E78" s="51">
        <v>1.74</v>
      </c>
      <c r="F78" s="51">
        <v>0</v>
      </c>
      <c r="G78" s="51">
        <v>0</v>
      </c>
      <c r="H78" s="51"/>
      <c r="I78" s="51"/>
      <c r="J78" s="51"/>
      <c r="K78" s="51"/>
      <c r="L78" s="51">
        <v>201.74</v>
      </c>
      <c r="M78" s="51">
        <v>1.74</v>
      </c>
      <c r="N78" s="51">
        <v>190</v>
      </c>
      <c r="O78" s="51">
        <v>11.74</v>
      </c>
      <c r="P78" s="51">
        <v>1.74</v>
      </c>
      <c r="Q78" s="51"/>
      <c r="R78" s="51"/>
      <c r="S78" s="51">
        <v>0</v>
      </c>
    </row>
    <row r="79" s="38" customFormat="true" ht="20" customHeight="true" spans="1:19">
      <c r="A79" s="54" t="s">
        <v>122</v>
      </c>
      <c r="B79" s="50"/>
      <c r="C79" s="54"/>
      <c r="D79" s="51">
        <v>201.74</v>
      </c>
      <c r="E79" s="51">
        <v>1.74</v>
      </c>
      <c r="F79" s="51">
        <v>0</v>
      </c>
      <c r="G79" s="51">
        <v>0</v>
      </c>
      <c r="H79" s="51"/>
      <c r="I79" s="51"/>
      <c r="J79" s="51"/>
      <c r="K79" s="51"/>
      <c r="L79" s="51">
        <v>201.74</v>
      </c>
      <c r="M79" s="51">
        <v>1.74</v>
      </c>
      <c r="N79" s="51">
        <v>190</v>
      </c>
      <c r="O79" s="51">
        <v>11.74</v>
      </c>
      <c r="P79" s="51">
        <v>1.74</v>
      </c>
      <c r="Q79" s="51"/>
      <c r="R79" s="51"/>
      <c r="S79" s="51">
        <v>0</v>
      </c>
    </row>
    <row r="80" s="38" customFormat="true" ht="20" customHeight="true" spans="1:19">
      <c r="A80" s="58" t="s">
        <v>124</v>
      </c>
      <c r="B80" s="50"/>
      <c r="C80" s="59"/>
      <c r="D80" s="51">
        <v>0</v>
      </c>
      <c r="E80" s="51">
        <v>0</v>
      </c>
      <c r="F80" s="51">
        <v>0</v>
      </c>
      <c r="G80" s="51">
        <v>0</v>
      </c>
      <c r="H80" s="51"/>
      <c r="I80" s="51"/>
      <c r="J80" s="51"/>
      <c r="K80" s="51"/>
      <c r="L80" s="51">
        <v>0</v>
      </c>
      <c r="M80" s="51">
        <v>0</v>
      </c>
      <c r="N80" s="51">
        <v>0</v>
      </c>
      <c r="O80" s="51">
        <v>0</v>
      </c>
      <c r="P80" s="51">
        <v>0</v>
      </c>
      <c r="Q80" s="51">
        <v>300</v>
      </c>
      <c r="R80" s="51">
        <v>300</v>
      </c>
      <c r="S80" s="51">
        <v>0</v>
      </c>
    </row>
    <row r="81" s="38" customFormat="true" ht="20" customHeight="true" spans="1:19">
      <c r="A81" s="58" t="s">
        <v>125</v>
      </c>
      <c r="B81" s="50"/>
      <c r="C81" s="59"/>
      <c r="D81" s="51">
        <v>0</v>
      </c>
      <c r="E81" s="51">
        <v>0</v>
      </c>
      <c r="F81" s="51">
        <v>0</v>
      </c>
      <c r="G81" s="51">
        <v>0</v>
      </c>
      <c r="H81" s="51"/>
      <c r="I81" s="51"/>
      <c r="J81" s="51"/>
      <c r="K81" s="51"/>
      <c r="L81" s="51">
        <v>0</v>
      </c>
      <c r="M81" s="51">
        <v>0</v>
      </c>
      <c r="N81" s="51">
        <v>0</v>
      </c>
      <c r="O81" s="51">
        <v>0</v>
      </c>
      <c r="P81" s="51">
        <v>0</v>
      </c>
      <c r="Q81" s="51">
        <v>300</v>
      </c>
      <c r="R81" s="51">
        <v>300</v>
      </c>
      <c r="S81" s="51">
        <v>0</v>
      </c>
    </row>
    <row r="82" s="38" customFormat="true" ht="20" customHeight="true" spans="1:19">
      <c r="A82" s="58" t="s">
        <v>126</v>
      </c>
      <c r="B82" s="50"/>
      <c r="C82" s="59"/>
      <c r="D82" s="51">
        <v>0</v>
      </c>
      <c r="E82" s="51">
        <v>0</v>
      </c>
      <c r="F82" s="51">
        <v>99.46</v>
      </c>
      <c r="G82" s="51">
        <v>-0.54</v>
      </c>
      <c r="H82" s="51"/>
      <c r="I82" s="51"/>
      <c r="J82" s="51"/>
      <c r="K82" s="51"/>
      <c r="L82" s="51">
        <v>99.46</v>
      </c>
      <c r="M82" s="51">
        <v>-0.54</v>
      </c>
      <c r="N82" s="51"/>
      <c r="O82" s="51">
        <v>99.46</v>
      </c>
      <c r="P82" s="51">
        <v>-0.54</v>
      </c>
      <c r="Q82" s="51"/>
      <c r="R82" s="51"/>
      <c r="S82" s="51">
        <v>0</v>
      </c>
    </row>
    <row r="83" s="38" customFormat="true" ht="20" customHeight="true" spans="1:19">
      <c r="A83" s="54" t="s">
        <v>130</v>
      </c>
      <c r="B83" s="50"/>
      <c r="C83" s="54"/>
      <c r="D83" s="51">
        <v>0</v>
      </c>
      <c r="E83" s="51">
        <v>0</v>
      </c>
      <c r="F83" s="51">
        <v>0</v>
      </c>
      <c r="G83" s="51">
        <v>0</v>
      </c>
      <c r="H83" s="51"/>
      <c r="I83" s="51"/>
      <c r="J83" s="51"/>
      <c r="K83" s="51"/>
      <c r="L83" s="51">
        <v>0</v>
      </c>
      <c r="M83" s="51">
        <v>0</v>
      </c>
      <c r="N83" s="51">
        <v>0</v>
      </c>
      <c r="O83" s="51">
        <v>0</v>
      </c>
      <c r="P83" s="51">
        <v>0</v>
      </c>
      <c r="Q83" s="51">
        <v>300</v>
      </c>
      <c r="R83" s="51">
        <v>300</v>
      </c>
      <c r="S83" s="51">
        <v>0</v>
      </c>
    </row>
    <row r="84" s="38" customFormat="true" ht="20" customHeight="true" spans="1:19">
      <c r="A84" s="54" t="s">
        <v>132</v>
      </c>
      <c r="B84" s="50"/>
      <c r="C84" s="54"/>
      <c r="D84" s="51">
        <v>0</v>
      </c>
      <c r="E84" s="51">
        <v>0</v>
      </c>
      <c r="F84" s="51">
        <v>0</v>
      </c>
      <c r="G84" s="51">
        <v>0</v>
      </c>
      <c r="H84" s="51"/>
      <c r="I84" s="51"/>
      <c r="J84" s="51"/>
      <c r="K84" s="51"/>
      <c r="L84" s="51">
        <v>0</v>
      </c>
      <c r="M84" s="51">
        <v>0</v>
      </c>
      <c r="N84" s="51">
        <v>0</v>
      </c>
      <c r="O84" s="51">
        <v>0</v>
      </c>
      <c r="P84" s="51">
        <v>0</v>
      </c>
      <c r="Q84" s="51">
        <v>300</v>
      </c>
      <c r="R84" s="51">
        <v>300</v>
      </c>
      <c r="S84" s="51">
        <v>0</v>
      </c>
    </row>
    <row r="85" s="38" customFormat="true" ht="20" customHeight="true" spans="1:19">
      <c r="A85" s="54" t="s">
        <v>133</v>
      </c>
      <c r="B85" s="50"/>
      <c r="C85" s="54"/>
      <c r="D85" s="51">
        <v>100</v>
      </c>
      <c r="E85" s="51">
        <v>0</v>
      </c>
      <c r="F85" s="51">
        <v>0</v>
      </c>
      <c r="G85" s="51">
        <v>0</v>
      </c>
      <c r="H85" s="51"/>
      <c r="I85" s="51"/>
      <c r="J85" s="51"/>
      <c r="K85" s="51"/>
      <c r="L85" s="51">
        <v>100</v>
      </c>
      <c r="M85" s="51">
        <v>0</v>
      </c>
      <c r="N85" s="51"/>
      <c r="O85" s="51">
        <v>100</v>
      </c>
      <c r="P85" s="51">
        <v>0</v>
      </c>
      <c r="Q85" s="51"/>
      <c r="R85" s="51"/>
      <c r="S85" s="51">
        <v>0</v>
      </c>
    </row>
    <row r="86" s="38" customFormat="true" ht="20" customHeight="true" spans="1:19">
      <c r="A86" s="54" t="s">
        <v>134</v>
      </c>
      <c r="B86" s="50"/>
      <c r="C86" s="54"/>
      <c r="D86" s="51">
        <v>100</v>
      </c>
      <c r="E86" s="51">
        <v>0</v>
      </c>
      <c r="F86" s="51">
        <v>0</v>
      </c>
      <c r="G86" s="51">
        <v>0</v>
      </c>
      <c r="H86" s="51"/>
      <c r="I86" s="51"/>
      <c r="J86" s="51"/>
      <c r="K86" s="51"/>
      <c r="L86" s="51">
        <v>100</v>
      </c>
      <c r="M86" s="51">
        <v>0</v>
      </c>
      <c r="N86" s="51"/>
      <c r="O86" s="51">
        <v>100</v>
      </c>
      <c r="P86" s="51">
        <v>0</v>
      </c>
      <c r="Q86" s="51"/>
      <c r="R86" s="51"/>
      <c r="S86" s="51">
        <v>0</v>
      </c>
    </row>
  </sheetData>
  <autoFilter ref="A7:S86">
    <extLst/>
  </autoFilter>
  <mergeCells count="18">
    <mergeCell ref="A2:S2"/>
    <mergeCell ref="R3:S3"/>
    <mergeCell ref="B4:P4"/>
    <mergeCell ref="Q4:S4"/>
    <mergeCell ref="B5:M5"/>
    <mergeCell ref="B6:C6"/>
    <mergeCell ref="D6:E6"/>
    <mergeCell ref="F6:G6"/>
    <mergeCell ref="H6:I6"/>
    <mergeCell ref="L6:M6"/>
    <mergeCell ref="A4:A7"/>
    <mergeCell ref="J6:J7"/>
    <mergeCell ref="K6:K7"/>
    <mergeCell ref="N5:N7"/>
    <mergeCell ref="Q5:Q7"/>
    <mergeCell ref="R5:R7"/>
    <mergeCell ref="S5:S7"/>
    <mergeCell ref="O5:P6"/>
  </mergeCells>
  <printOptions horizontalCentered="true"/>
  <pageMargins left="0.590277777777778" right="0.590277777777778" top="0.786805555555556" bottom="0.786805555555556" header="0.5" footer="0.314583333333333"/>
  <pageSetup paperSize="9" scale="68" fitToHeight="0" orientation="landscape" horizontalDpi="600"/>
  <headerFooter/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4"/>
  <sheetViews>
    <sheetView workbookViewId="0">
      <selection activeCell="Q9" sqref="Q9"/>
    </sheetView>
  </sheetViews>
  <sheetFormatPr defaultColWidth="9" defaultRowHeight="14.25"/>
  <cols>
    <col min="1" max="1" width="21.625" style="3" customWidth="true"/>
    <col min="2" max="2" width="15.875" style="3" customWidth="true"/>
    <col min="3" max="3" width="13.625" style="4" customWidth="true"/>
    <col min="4" max="4" width="1.125" style="3" hidden="true" customWidth="true"/>
    <col min="5" max="5" width="14.2583333333333" style="3" customWidth="true"/>
    <col min="6" max="7" width="17.875" style="4" customWidth="true"/>
    <col min="8" max="9" width="14.125" style="3" customWidth="true"/>
    <col min="10" max="10" width="14.125" style="4" customWidth="true"/>
    <col min="11" max="11" width="17.7583333333333" style="4" customWidth="true"/>
    <col min="12" max="16378" width="9" style="3"/>
    <col min="16379" max="16384" width="9" style="5"/>
  </cols>
  <sheetData>
    <row r="1" ht="21.75" customHeight="true" spans="1:1">
      <c r="A1" s="3" t="s">
        <v>276</v>
      </c>
    </row>
    <row r="2" s="1" customFormat="true" ht="38.25" customHeight="true" spans="1:11">
      <c r="A2" s="6" t="s">
        <v>277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true" ht="31.5" customHeight="true" spans="1:11">
      <c r="A3" s="7"/>
      <c r="B3" s="7"/>
      <c r="C3" s="8"/>
      <c r="D3" s="7"/>
      <c r="E3" s="7"/>
      <c r="F3" s="8"/>
      <c r="G3" s="8"/>
      <c r="H3" s="7"/>
      <c r="I3" s="7"/>
      <c r="J3" s="8"/>
      <c r="K3" s="29" t="s">
        <v>278</v>
      </c>
    </row>
    <row r="4" s="1" customFormat="true" ht="31.5" customHeight="true" spans="1:11">
      <c r="A4" s="9" t="s">
        <v>279</v>
      </c>
      <c r="B4" s="9" t="s">
        <v>280</v>
      </c>
      <c r="C4" s="10" t="s">
        <v>281</v>
      </c>
      <c r="D4" s="11"/>
      <c r="E4" s="23" t="s">
        <v>282</v>
      </c>
      <c r="F4" s="24" t="s">
        <v>283</v>
      </c>
      <c r="G4" s="25"/>
      <c r="H4" s="24" t="s">
        <v>284</v>
      </c>
      <c r="I4" s="30"/>
      <c r="J4" s="31" t="s">
        <v>285</v>
      </c>
      <c r="K4" s="10" t="s">
        <v>286</v>
      </c>
    </row>
    <row r="5" s="1" customFormat="true" ht="43.5" customHeight="true" spans="1:11">
      <c r="A5" s="9"/>
      <c r="B5" s="9"/>
      <c r="C5" s="10"/>
      <c r="D5" s="9" t="s">
        <v>287</v>
      </c>
      <c r="E5" s="23"/>
      <c r="F5" s="26"/>
      <c r="G5" s="27" t="s">
        <v>288</v>
      </c>
      <c r="H5" s="26"/>
      <c r="I5" s="32" t="s">
        <v>288</v>
      </c>
      <c r="J5" s="31"/>
      <c r="K5" s="10"/>
    </row>
    <row r="6" s="1" customFormat="true" ht="16.5" customHeight="true" spans="1:11">
      <c r="A6" s="12" t="s">
        <v>289</v>
      </c>
      <c r="B6" s="13">
        <f t="shared" ref="B6:F6" si="0">B7+B161</f>
        <v>8373.94</v>
      </c>
      <c r="C6" s="13">
        <f t="shared" si="0"/>
        <v>157430.1</v>
      </c>
      <c r="D6" s="13">
        <f t="shared" si="0"/>
        <v>0</v>
      </c>
      <c r="E6" s="13"/>
      <c r="F6" s="28">
        <f t="shared" si="0"/>
        <v>74988.27</v>
      </c>
      <c r="G6" s="28"/>
      <c r="H6" s="28" t="e">
        <f t="shared" ref="H6:K6" si="1">H7+H161</f>
        <v>#VALUE!</v>
      </c>
      <c r="I6" s="28"/>
      <c r="J6" s="13">
        <f t="shared" si="1"/>
        <v>11050.27</v>
      </c>
      <c r="K6" s="13">
        <f t="shared" si="1"/>
        <v>82441.83</v>
      </c>
    </row>
    <row r="7" s="1" customFormat="true" ht="16.5" customHeight="true" spans="1:11">
      <c r="A7" s="12" t="s">
        <v>290</v>
      </c>
      <c r="B7" s="13">
        <f t="shared" ref="B7:F7" si="2">B8+B30+B34+B39+B45+B50+B55+B60+B64+B68+B74+B79+B84+B88+B92+B96+B100+B104+B107+B122+B142</f>
        <v>5035.82</v>
      </c>
      <c r="C7" s="13">
        <f t="shared" si="2"/>
        <v>94673.44</v>
      </c>
      <c r="D7" s="13"/>
      <c r="E7" s="13"/>
      <c r="F7" s="13">
        <f t="shared" si="2"/>
        <v>37379.48</v>
      </c>
      <c r="G7" s="13"/>
      <c r="H7" s="13" t="e">
        <f t="shared" ref="H7:K7" si="3">H8+H30+H34+H39+H45+H50+H55+H60+H64+H68+H74+H79+H84+H88+H92+H96+H100+H104+H107+H122+H142</f>
        <v>#VALUE!</v>
      </c>
      <c r="I7" s="13"/>
      <c r="J7" s="13">
        <f t="shared" si="3"/>
        <v>5577.16</v>
      </c>
      <c r="K7" s="13">
        <f t="shared" si="3"/>
        <v>57293.96</v>
      </c>
    </row>
    <row r="8" s="1" customFormat="true" ht="16.5" customHeight="true" spans="1:11">
      <c r="A8" s="14" t="s">
        <v>291</v>
      </c>
      <c r="B8" s="15">
        <f t="shared" ref="B8:F8" si="4">SUM(B9:B29)</f>
        <v>2126.8</v>
      </c>
      <c r="C8" s="15">
        <f t="shared" si="4"/>
        <v>39983.85</v>
      </c>
      <c r="D8" s="15"/>
      <c r="E8" s="15"/>
      <c r="F8" s="15">
        <f t="shared" si="4"/>
        <v>12069.16</v>
      </c>
      <c r="G8" s="15" t="e">
        <f>SUMIF([1]附件2!$A:$A,A:A,[1]附件2!$M:$M)</f>
        <v>#VALUE!</v>
      </c>
      <c r="H8" s="15" t="e">
        <f>SUMIF([1]附件1!$A:$A,A:A,[1]附件1!$E:$E)</f>
        <v>#VALUE!</v>
      </c>
      <c r="I8" s="15" t="e">
        <f>SUMIF([1]附件2!$A:$A,A:A,[1]附件2!$M:$M)</f>
        <v>#VALUE!</v>
      </c>
      <c r="J8" s="15">
        <f>SUM(J9:J29)</f>
        <v>1809.84</v>
      </c>
      <c r="K8" s="15">
        <f>SUM(K9:K29)</f>
        <v>27914.69</v>
      </c>
    </row>
    <row r="9" s="1" customFormat="true" ht="16.5" customHeight="true" spans="1:11">
      <c r="A9" s="16" t="s">
        <v>292</v>
      </c>
      <c r="B9" s="17"/>
      <c r="C9" s="15"/>
      <c r="D9" s="15"/>
      <c r="E9" s="15"/>
      <c r="F9" s="15"/>
      <c r="G9" s="15" t="e">
        <f>SUMIF([1]附件2!$A:$A,A:A,[1]附件2!$M:$M)</f>
        <v>#VALUE!</v>
      </c>
      <c r="H9" s="15" t="e">
        <f>SUMIF([1]附件1!$A:$A,A:A,[1]附件1!$E:$E)</f>
        <v>#VALUE!</v>
      </c>
      <c r="I9" s="15" t="e">
        <f>SUMIF([1]附件2!$A:$A,A:A,[1]附件2!$M:$M)</f>
        <v>#VALUE!</v>
      </c>
      <c r="J9" s="15">
        <v>1809.84</v>
      </c>
      <c r="K9" s="15">
        <v>27914.69</v>
      </c>
    </row>
    <row r="10" s="1" customFormat="true" ht="16.5" customHeight="true" spans="1:11">
      <c r="A10" s="18" t="s">
        <v>293</v>
      </c>
      <c r="B10" s="17">
        <v>91.44</v>
      </c>
      <c r="C10" s="19">
        <f t="shared" ref="C10:C29" si="5">ROUND(B10*94*0.2,2)</f>
        <v>1719.07</v>
      </c>
      <c r="D10" s="20">
        <v>4.12</v>
      </c>
      <c r="E10" s="20">
        <f t="shared" ref="E10:E73" si="6">ROUND(D10*94/89,2)</f>
        <v>4.35</v>
      </c>
      <c r="F10" s="19">
        <f t="shared" ref="F10:F29" si="7">ROUND(B10*E10,2)</f>
        <v>397.76</v>
      </c>
      <c r="G10" s="15" t="e">
        <f>SUMIF([1]附件2!$A:$A,A:A,[1]附件2!$M:$M)</f>
        <v>#VALUE!</v>
      </c>
      <c r="H10" s="15" t="e">
        <f>SUMIF([1]附件1!$A:$A,A:A,[1]附件1!$E:$E)</f>
        <v>#VALUE!</v>
      </c>
      <c r="I10" s="15" t="e">
        <f>SUMIF([1]附件2!$A:$A,A:A,[1]附件2!$M:$M)</f>
        <v>#VALUE!</v>
      </c>
      <c r="J10" s="15"/>
      <c r="K10" s="15"/>
    </row>
    <row r="11" s="1" customFormat="true" ht="16.5" customHeight="true" spans="1:11">
      <c r="A11" s="18" t="s">
        <v>294</v>
      </c>
      <c r="B11" s="17">
        <v>96.73</v>
      </c>
      <c r="C11" s="19">
        <f t="shared" si="5"/>
        <v>1818.52</v>
      </c>
      <c r="D11" s="20">
        <v>4.3</v>
      </c>
      <c r="E11" s="20">
        <f t="shared" si="6"/>
        <v>4.54</v>
      </c>
      <c r="F11" s="19">
        <f t="shared" si="7"/>
        <v>439.15</v>
      </c>
      <c r="G11" s="15" t="e">
        <f>SUMIF([1]附件2!$A:$A,A:A,[1]附件2!$M:$M)</f>
        <v>#VALUE!</v>
      </c>
      <c r="H11" s="15" t="e">
        <f>SUMIF([1]附件1!$A:$A,A:A,[1]附件1!$E:$E)</f>
        <v>#VALUE!</v>
      </c>
      <c r="I11" s="15" t="e">
        <f>SUMIF([1]附件2!$A:$A,A:A,[1]附件2!$M:$M)</f>
        <v>#VALUE!</v>
      </c>
      <c r="J11" s="15"/>
      <c r="K11" s="15"/>
    </row>
    <row r="12" s="1" customFormat="true" ht="16.5" customHeight="true" spans="1:11">
      <c r="A12" s="18" t="s">
        <v>295</v>
      </c>
      <c r="B12" s="17">
        <v>128.36</v>
      </c>
      <c r="C12" s="19">
        <f t="shared" si="5"/>
        <v>2413.17</v>
      </c>
      <c r="D12" s="20">
        <v>4.25</v>
      </c>
      <c r="E12" s="20">
        <f t="shared" si="6"/>
        <v>4.49</v>
      </c>
      <c r="F12" s="19">
        <f t="shared" si="7"/>
        <v>576.34</v>
      </c>
      <c r="G12" s="15" t="e">
        <f>SUMIF([1]附件2!$A:$A,A:A,[1]附件2!$M:$M)</f>
        <v>#VALUE!</v>
      </c>
      <c r="H12" s="15" t="e">
        <f>SUMIF([1]附件1!$A:$A,A:A,[1]附件1!$E:$E)</f>
        <v>#VALUE!</v>
      </c>
      <c r="I12" s="15" t="e">
        <f>SUMIF([1]附件2!$A:$A,A:A,[1]附件2!$M:$M)</f>
        <v>#VALUE!</v>
      </c>
      <c r="J12" s="15"/>
      <c r="K12" s="15"/>
    </row>
    <row r="13" s="1" customFormat="true" ht="16.5" customHeight="true" spans="1:11">
      <c r="A13" s="18" t="s">
        <v>296</v>
      </c>
      <c r="B13" s="17">
        <v>189.22</v>
      </c>
      <c r="C13" s="19">
        <f t="shared" si="5"/>
        <v>3557.34</v>
      </c>
      <c r="D13" s="20">
        <v>3.94</v>
      </c>
      <c r="E13" s="20">
        <f t="shared" si="6"/>
        <v>4.16</v>
      </c>
      <c r="F13" s="19">
        <f t="shared" si="7"/>
        <v>787.16</v>
      </c>
      <c r="G13" s="15" t="e">
        <f>SUMIF([1]附件2!$A:$A,A:A,[1]附件2!$M:$M)</f>
        <v>#VALUE!</v>
      </c>
      <c r="H13" s="15" t="e">
        <f>SUMIF([1]附件1!$A:$A,A:A,[1]附件1!$E:$E)</f>
        <v>#VALUE!</v>
      </c>
      <c r="I13" s="15" t="e">
        <f>SUMIF([1]附件2!$A:$A,A:A,[1]附件2!$M:$M)</f>
        <v>#VALUE!</v>
      </c>
      <c r="J13" s="15"/>
      <c r="K13" s="15"/>
    </row>
    <row r="14" s="1" customFormat="true" ht="16.5" customHeight="true" spans="1:11">
      <c r="A14" s="18" t="s">
        <v>297</v>
      </c>
      <c r="B14" s="17">
        <v>140.29</v>
      </c>
      <c r="C14" s="19">
        <f t="shared" si="5"/>
        <v>2637.45</v>
      </c>
      <c r="D14" s="20">
        <v>4.09</v>
      </c>
      <c r="E14" s="20">
        <f t="shared" si="6"/>
        <v>4.32</v>
      </c>
      <c r="F14" s="19">
        <f t="shared" si="7"/>
        <v>606.05</v>
      </c>
      <c r="G14" s="15" t="e">
        <f>SUMIF([1]附件2!$A:$A,A:A,[1]附件2!$M:$M)</f>
        <v>#VALUE!</v>
      </c>
      <c r="H14" s="15" t="e">
        <f>SUMIF([1]附件1!$A:$A,A:A,[1]附件1!$E:$E)</f>
        <v>#VALUE!</v>
      </c>
      <c r="I14" s="15" t="e">
        <f>SUMIF([1]附件2!$A:$A,A:A,[1]附件2!$M:$M)</f>
        <v>#VALUE!</v>
      </c>
      <c r="J14" s="15"/>
      <c r="K14" s="15"/>
    </row>
    <row r="15" s="1" customFormat="true" ht="16.5" customHeight="true" spans="1:11">
      <c r="A15" s="18" t="s">
        <v>298</v>
      </c>
      <c r="B15" s="17">
        <v>136.37</v>
      </c>
      <c r="C15" s="19">
        <f t="shared" si="5"/>
        <v>2563.76</v>
      </c>
      <c r="D15" s="20">
        <v>4.79</v>
      </c>
      <c r="E15" s="20">
        <f t="shared" si="6"/>
        <v>5.06</v>
      </c>
      <c r="F15" s="19">
        <f t="shared" si="7"/>
        <v>690.03</v>
      </c>
      <c r="G15" s="15" t="e">
        <f>SUMIF([1]附件2!$A:$A,A:A,[1]附件2!$M:$M)</f>
        <v>#VALUE!</v>
      </c>
      <c r="H15" s="15" t="e">
        <f>SUMIF([1]附件1!$A:$A,A:A,[1]附件1!$E:$E)</f>
        <v>#VALUE!</v>
      </c>
      <c r="I15" s="15" t="e">
        <f>SUMIF([1]附件2!$A:$A,A:A,[1]附件2!$M:$M)</f>
        <v>#VALUE!</v>
      </c>
      <c r="J15" s="15"/>
      <c r="K15" s="15"/>
    </row>
    <row r="16" s="1" customFormat="true" ht="16.5" customHeight="true" spans="1:11">
      <c r="A16" s="18" t="s">
        <v>299</v>
      </c>
      <c r="B16" s="17">
        <v>50.6</v>
      </c>
      <c r="C16" s="19">
        <f t="shared" si="5"/>
        <v>951.28</v>
      </c>
      <c r="D16" s="20">
        <v>5.19</v>
      </c>
      <c r="E16" s="20">
        <f t="shared" si="6"/>
        <v>5.48</v>
      </c>
      <c r="F16" s="19">
        <f t="shared" si="7"/>
        <v>277.29</v>
      </c>
      <c r="G16" s="15" t="e">
        <f>SUMIF([1]附件2!$A:$A,A:A,[1]附件2!$M:$M)</f>
        <v>#VALUE!</v>
      </c>
      <c r="H16" s="15" t="e">
        <f>SUMIF([1]附件1!$A:$A,A:A,[1]附件1!$E:$E)</f>
        <v>#VALUE!</v>
      </c>
      <c r="I16" s="15" t="e">
        <f>SUMIF([1]附件2!$A:$A,A:A,[1]附件2!$M:$M)</f>
        <v>#VALUE!</v>
      </c>
      <c r="J16" s="15"/>
      <c r="K16" s="15"/>
    </row>
    <row r="17" s="1" customFormat="true" ht="16.5" customHeight="true" spans="1:11">
      <c r="A17" s="18" t="s">
        <v>300</v>
      </c>
      <c r="B17" s="17">
        <v>157.73</v>
      </c>
      <c r="C17" s="19">
        <f t="shared" si="5"/>
        <v>2965.32</v>
      </c>
      <c r="D17" s="20">
        <v>5.19</v>
      </c>
      <c r="E17" s="20">
        <f t="shared" si="6"/>
        <v>5.48</v>
      </c>
      <c r="F17" s="19">
        <f t="shared" si="7"/>
        <v>864.36</v>
      </c>
      <c r="G17" s="15" t="e">
        <f>SUMIF([1]附件2!$A:$A,A:A,[1]附件2!$M:$M)</f>
        <v>#VALUE!</v>
      </c>
      <c r="H17" s="15" t="e">
        <f>SUMIF([1]附件1!$A:$A,A:A,[1]附件1!$E:$E)</f>
        <v>#VALUE!</v>
      </c>
      <c r="I17" s="15" t="e">
        <f>SUMIF([1]附件2!$A:$A,A:A,[1]附件2!$M:$M)</f>
        <v>#VALUE!</v>
      </c>
      <c r="J17" s="15"/>
      <c r="K17" s="15"/>
    </row>
    <row r="18" s="1" customFormat="true" ht="16.5" customHeight="true" spans="1:11">
      <c r="A18" s="18" t="s">
        <v>301</v>
      </c>
      <c r="B18" s="17">
        <v>99.87</v>
      </c>
      <c r="C18" s="19">
        <f t="shared" si="5"/>
        <v>1877.56</v>
      </c>
      <c r="D18" s="20">
        <v>4.42</v>
      </c>
      <c r="E18" s="20">
        <f t="shared" si="6"/>
        <v>4.67</v>
      </c>
      <c r="F18" s="19">
        <f t="shared" si="7"/>
        <v>466.39</v>
      </c>
      <c r="G18" s="15" t="e">
        <f>SUMIF([1]附件2!$A:$A,A:A,[1]附件2!$M:$M)</f>
        <v>#VALUE!</v>
      </c>
      <c r="H18" s="15" t="e">
        <f>SUMIF([1]附件1!$A:$A,A:A,[1]附件1!$E:$E)</f>
        <v>#VALUE!</v>
      </c>
      <c r="I18" s="15" t="e">
        <f>SUMIF([1]附件2!$A:$A,A:A,[1]附件2!$M:$M)</f>
        <v>#VALUE!</v>
      </c>
      <c r="J18" s="15"/>
      <c r="K18" s="15"/>
    </row>
    <row r="19" s="1" customFormat="true" ht="16.5" customHeight="true" spans="1:11">
      <c r="A19" s="18" t="s">
        <v>302</v>
      </c>
      <c r="B19" s="17">
        <v>80.31</v>
      </c>
      <c r="C19" s="19">
        <f t="shared" si="5"/>
        <v>1509.83</v>
      </c>
      <c r="D19" s="20">
        <v>7.26</v>
      </c>
      <c r="E19" s="20">
        <f t="shared" si="6"/>
        <v>7.67</v>
      </c>
      <c r="F19" s="19">
        <f t="shared" si="7"/>
        <v>615.98</v>
      </c>
      <c r="G19" s="15" t="e">
        <f>SUMIF([1]附件2!$A:$A,A:A,[1]附件2!$M:$M)</f>
        <v>#VALUE!</v>
      </c>
      <c r="H19" s="15" t="e">
        <f>SUMIF([1]附件1!$A:$A,A:A,[1]附件1!$E:$E)</f>
        <v>#VALUE!</v>
      </c>
      <c r="I19" s="15" t="e">
        <f>SUMIF([1]附件2!$A:$A,A:A,[1]附件2!$M:$M)</f>
        <v>#VALUE!</v>
      </c>
      <c r="J19" s="15"/>
      <c r="K19" s="15"/>
    </row>
    <row r="20" s="1" customFormat="true" ht="16.5" customHeight="true" spans="1:11">
      <c r="A20" s="18" t="s">
        <v>303</v>
      </c>
      <c r="B20" s="17">
        <v>275.36</v>
      </c>
      <c r="C20" s="19">
        <f t="shared" si="5"/>
        <v>5176.77</v>
      </c>
      <c r="D20" s="20">
        <v>4.44</v>
      </c>
      <c r="E20" s="20">
        <f t="shared" si="6"/>
        <v>4.69</v>
      </c>
      <c r="F20" s="19">
        <f t="shared" si="7"/>
        <v>1291.44</v>
      </c>
      <c r="G20" s="15" t="e">
        <f>SUMIF([1]附件2!$A:$A,A:A,[1]附件2!$M:$M)</f>
        <v>#VALUE!</v>
      </c>
      <c r="H20" s="15" t="e">
        <f>SUMIF([1]附件1!$A:$A,A:A,[1]附件1!$E:$E)</f>
        <v>#VALUE!</v>
      </c>
      <c r="I20" s="15" t="e">
        <f>SUMIF([1]附件2!$A:$A,A:A,[1]附件2!$M:$M)</f>
        <v>#VALUE!</v>
      </c>
      <c r="J20" s="15"/>
      <c r="K20" s="15"/>
    </row>
    <row r="21" s="1" customFormat="true" ht="16.5" customHeight="true" spans="1:11">
      <c r="A21" s="18" t="s">
        <v>304</v>
      </c>
      <c r="B21" s="17">
        <v>168.99</v>
      </c>
      <c r="C21" s="19">
        <f t="shared" si="5"/>
        <v>3177.01</v>
      </c>
      <c r="D21" s="20">
        <v>5.34</v>
      </c>
      <c r="E21" s="20">
        <f t="shared" si="6"/>
        <v>5.64</v>
      </c>
      <c r="F21" s="19">
        <f t="shared" si="7"/>
        <v>953.1</v>
      </c>
      <c r="G21" s="15" t="e">
        <f>SUMIF([1]附件2!$A:$A,A:A,[1]附件2!$M:$M)</f>
        <v>#VALUE!</v>
      </c>
      <c r="H21" s="15" t="e">
        <f>SUMIF([1]附件1!$A:$A,A:A,[1]附件1!$E:$E)</f>
        <v>#VALUE!</v>
      </c>
      <c r="I21" s="15" t="e">
        <f>SUMIF([1]附件2!$A:$A,A:A,[1]附件2!$M:$M)</f>
        <v>#VALUE!</v>
      </c>
      <c r="J21" s="15"/>
      <c r="K21" s="15"/>
    </row>
    <row r="22" s="1" customFormat="true" ht="16.5" customHeight="true" spans="1:11">
      <c r="A22" s="18" t="s">
        <v>305</v>
      </c>
      <c r="B22" s="17">
        <v>51.02</v>
      </c>
      <c r="C22" s="19">
        <f t="shared" si="5"/>
        <v>959.18</v>
      </c>
      <c r="D22" s="20">
        <v>7.63</v>
      </c>
      <c r="E22" s="20">
        <f t="shared" si="6"/>
        <v>8.06</v>
      </c>
      <c r="F22" s="19">
        <f t="shared" si="7"/>
        <v>411.22</v>
      </c>
      <c r="G22" s="15" t="e">
        <f>SUMIF([1]附件2!$A:$A,A:A,[1]附件2!$M:$M)</f>
        <v>#VALUE!</v>
      </c>
      <c r="H22" s="15" t="e">
        <f>SUMIF([1]附件1!$A:$A,A:A,[1]附件1!$E:$E)</f>
        <v>#VALUE!</v>
      </c>
      <c r="I22" s="15" t="e">
        <f>SUMIF([1]附件2!$A:$A,A:A,[1]附件2!$M:$M)</f>
        <v>#VALUE!</v>
      </c>
      <c r="J22" s="15"/>
      <c r="K22" s="15"/>
    </row>
    <row r="23" s="1" customFormat="true" ht="16.5" customHeight="true" spans="1:11">
      <c r="A23" s="18" t="s">
        <v>306</v>
      </c>
      <c r="B23" s="17">
        <v>25.74</v>
      </c>
      <c r="C23" s="19">
        <f t="shared" si="5"/>
        <v>483.91</v>
      </c>
      <c r="D23" s="20">
        <v>6.94</v>
      </c>
      <c r="E23" s="20">
        <f t="shared" si="6"/>
        <v>7.33</v>
      </c>
      <c r="F23" s="19">
        <f t="shared" si="7"/>
        <v>188.67</v>
      </c>
      <c r="G23" s="15" t="e">
        <f>SUMIF([1]附件2!$A:$A,A:A,[1]附件2!$M:$M)</f>
        <v>#VALUE!</v>
      </c>
      <c r="H23" s="15" t="e">
        <f>SUMIF([1]附件1!$A:$A,A:A,[1]附件1!$E:$E)</f>
        <v>#VALUE!</v>
      </c>
      <c r="I23" s="15" t="e">
        <f>SUMIF([1]附件2!$A:$A,A:A,[1]附件2!$M:$M)</f>
        <v>#VALUE!</v>
      </c>
      <c r="J23" s="15"/>
      <c r="K23" s="15"/>
    </row>
    <row r="24" s="1" customFormat="true" ht="16.5" customHeight="true" spans="1:11">
      <c r="A24" s="18" t="s">
        <v>307</v>
      </c>
      <c r="B24" s="17">
        <v>37.37</v>
      </c>
      <c r="C24" s="19">
        <f t="shared" si="5"/>
        <v>702.56</v>
      </c>
      <c r="D24" s="20">
        <v>5.15</v>
      </c>
      <c r="E24" s="20">
        <f t="shared" si="6"/>
        <v>5.44</v>
      </c>
      <c r="F24" s="19">
        <f t="shared" si="7"/>
        <v>203.29</v>
      </c>
      <c r="G24" s="15" t="e">
        <f>SUMIF([1]附件2!$A:$A,A:A,[1]附件2!$M:$M)</f>
        <v>#VALUE!</v>
      </c>
      <c r="H24" s="15" t="e">
        <f>SUMIF([1]附件1!$A:$A,A:A,[1]附件1!$E:$E)</f>
        <v>#VALUE!</v>
      </c>
      <c r="I24" s="15" t="e">
        <f>SUMIF([1]附件2!$A:$A,A:A,[1]附件2!$M:$M)</f>
        <v>#VALUE!</v>
      </c>
      <c r="J24" s="15"/>
      <c r="K24" s="15"/>
    </row>
    <row r="25" s="2" customFormat="true" ht="16.5" customHeight="true" spans="1:11">
      <c r="A25" s="18" t="s">
        <v>308</v>
      </c>
      <c r="B25" s="17">
        <v>71.46</v>
      </c>
      <c r="C25" s="19">
        <f t="shared" si="5"/>
        <v>1343.45</v>
      </c>
      <c r="D25" s="20">
        <v>6.42</v>
      </c>
      <c r="E25" s="20">
        <f t="shared" si="6"/>
        <v>6.78</v>
      </c>
      <c r="F25" s="19">
        <f t="shared" si="7"/>
        <v>484.5</v>
      </c>
      <c r="G25" s="15" t="e">
        <f>SUMIF([1]附件2!$A:$A,A:A,[1]附件2!$M:$M)</f>
        <v>#VALUE!</v>
      </c>
      <c r="H25" s="15" t="e">
        <f>SUMIF([1]附件1!$A:$A,A:A,[1]附件1!$E:$E)</f>
        <v>#VALUE!</v>
      </c>
      <c r="I25" s="15" t="e">
        <f>SUMIF([1]附件2!$A:$A,A:A,[1]附件2!$M:$M)</f>
        <v>#VALUE!</v>
      </c>
      <c r="J25" s="15"/>
      <c r="K25" s="15"/>
    </row>
    <row r="26" s="2" customFormat="true" ht="16.5" customHeight="true" spans="1:11">
      <c r="A26" s="18" t="s">
        <v>309</v>
      </c>
      <c r="B26" s="17">
        <v>113.62</v>
      </c>
      <c r="C26" s="19">
        <f t="shared" si="5"/>
        <v>2136.06</v>
      </c>
      <c r="D26" s="20">
        <v>10.13</v>
      </c>
      <c r="E26" s="20">
        <f t="shared" si="6"/>
        <v>10.7</v>
      </c>
      <c r="F26" s="19">
        <f t="shared" si="7"/>
        <v>1215.73</v>
      </c>
      <c r="G26" s="15" t="e">
        <f>SUMIF([1]附件2!$A:$A,A:A,[1]附件2!$M:$M)</f>
        <v>#VALUE!</v>
      </c>
      <c r="H26" s="15" t="e">
        <f>SUMIF([1]附件1!$A:$A,A:A,[1]附件1!$E:$E)</f>
        <v>#VALUE!</v>
      </c>
      <c r="I26" s="15" t="e">
        <f>SUMIF([1]附件2!$A:$A,A:A,[1]附件2!$M:$M)</f>
        <v>#VALUE!</v>
      </c>
      <c r="J26" s="15"/>
      <c r="K26" s="15"/>
    </row>
    <row r="27" s="2" customFormat="true" ht="16.5" customHeight="true" spans="1:11">
      <c r="A27" s="18" t="s">
        <v>310</v>
      </c>
      <c r="B27" s="17">
        <v>78.01</v>
      </c>
      <c r="C27" s="19">
        <f t="shared" si="5"/>
        <v>1466.59</v>
      </c>
      <c r="D27" s="20">
        <v>6.95</v>
      </c>
      <c r="E27" s="20">
        <f t="shared" si="6"/>
        <v>7.34</v>
      </c>
      <c r="F27" s="19">
        <f t="shared" si="7"/>
        <v>572.59</v>
      </c>
      <c r="G27" s="15" t="e">
        <f>SUMIF([1]附件2!$A:$A,A:A,[1]附件2!$M:$M)</f>
        <v>#VALUE!</v>
      </c>
      <c r="H27" s="15" t="e">
        <f>SUMIF([1]附件1!$A:$A,A:A,[1]附件1!$E:$E)</f>
        <v>#VALUE!</v>
      </c>
      <c r="I27" s="15" t="e">
        <f>SUMIF([1]附件2!$A:$A,A:A,[1]附件2!$M:$M)</f>
        <v>#VALUE!</v>
      </c>
      <c r="J27" s="15"/>
      <c r="K27" s="15"/>
    </row>
    <row r="28" s="2" customFormat="true" ht="16.5" customHeight="true" spans="1:11">
      <c r="A28" s="18" t="s">
        <v>311</v>
      </c>
      <c r="B28" s="17">
        <v>60.13</v>
      </c>
      <c r="C28" s="19">
        <f t="shared" si="5"/>
        <v>1130.44</v>
      </c>
      <c r="D28" s="20">
        <v>6.95</v>
      </c>
      <c r="E28" s="20">
        <f t="shared" si="6"/>
        <v>7.34</v>
      </c>
      <c r="F28" s="19">
        <f t="shared" si="7"/>
        <v>441.35</v>
      </c>
      <c r="G28" s="15" t="e">
        <f>SUMIF([1]附件2!$A:$A,A:A,[1]附件2!$M:$M)</f>
        <v>#VALUE!</v>
      </c>
      <c r="H28" s="15" t="e">
        <f>SUMIF([1]附件1!$A:$A,A:A,[1]附件1!$E:$E)</f>
        <v>#VALUE!</v>
      </c>
      <c r="I28" s="15" t="e">
        <f>SUMIF([1]附件2!$A:$A,A:A,[1]附件2!$M:$M)</f>
        <v>#VALUE!</v>
      </c>
      <c r="J28" s="15"/>
      <c r="K28" s="15"/>
    </row>
    <row r="29" s="2" customFormat="true" ht="16.5" customHeight="true" spans="1:11">
      <c r="A29" s="18" t="s">
        <v>312</v>
      </c>
      <c r="B29" s="17">
        <v>74.18</v>
      </c>
      <c r="C29" s="19">
        <f t="shared" si="5"/>
        <v>1394.58</v>
      </c>
      <c r="D29" s="20">
        <v>7.49</v>
      </c>
      <c r="E29" s="20">
        <f t="shared" si="6"/>
        <v>7.91</v>
      </c>
      <c r="F29" s="19">
        <f t="shared" si="7"/>
        <v>586.76</v>
      </c>
      <c r="G29" s="15" t="e">
        <f>SUMIF([1]附件2!$A:$A,A:A,[1]附件2!$M:$M)</f>
        <v>#VALUE!</v>
      </c>
      <c r="H29" s="15" t="e">
        <f>SUMIF([1]附件1!$A:$A,A:A,[1]附件1!$E:$E)</f>
        <v>#VALUE!</v>
      </c>
      <c r="I29" s="15" t="e">
        <f>SUMIF([1]附件2!$A:$A,A:A,[1]附件2!$M:$M)</f>
        <v>#VALUE!</v>
      </c>
      <c r="J29" s="15"/>
      <c r="K29" s="15"/>
    </row>
    <row r="30" s="2" customFormat="true" ht="16.5" customHeight="true" spans="1:11">
      <c r="A30" s="14" t="s">
        <v>313</v>
      </c>
      <c r="B30" s="21">
        <f t="shared" ref="B30:F30" si="8">SUM(B31:B33)</f>
        <v>103.8</v>
      </c>
      <c r="C30" s="21">
        <f t="shared" si="8"/>
        <v>1951.44</v>
      </c>
      <c r="D30" s="21"/>
      <c r="E30" s="20">
        <f t="shared" si="6"/>
        <v>0</v>
      </c>
      <c r="F30" s="21">
        <f t="shared" si="8"/>
        <v>729.53</v>
      </c>
      <c r="G30" s="15" t="e">
        <f>SUMIF([1]附件2!$A:$A,A:A,[1]附件2!$M:$M)</f>
        <v>#VALUE!</v>
      </c>
      <c r="H30" s="15" t="e">
        <f>SUMIF([1]附件1!$A:$A,A:A,[1]附件1!$E:$E)</f>
        <v>#VALUE!</v>
      </c>
      <c r="I30" s="15" t="e">
        <f>SUMIF([1]附件2!$A:$A,A:A,[1]附件2!$M:$M)</f>
        <v>#VALUE!</v>
      </c>
      <c r="J30" s="21">
        <f>SUM(J31:J33)</f>
        <v>108.44</v>
      </c>
      <c r="K30" s="21">
        <f>SUM(K31:K33)</f>
        <v>1221.91</v>
      </c>
    </row>
    <row r="31" s="2" customFormat="true" ht="16.5" customHeight="true" spans="1:11">
      <c r="A31" s="16" t="s">
        <v>314</v>
      </c>
      <c r="B31" s="17"/>
      <c r="C31" s="19">
        <f t="shared" ref="C31:C33" si="9">ROUND(B31*94*0.2,2)</f>
        <v>0</v>
      </c>
      <c r="D31" s="20">
        <v>0</v>
      </c>
      <c r="E31" s="20">
        <f t="shared" si="6"/>
        <v>0</v>
      </c>
      <c r="F31" s="19">
        <f t="shared" ref="F31:F33" si="10">ROUND(B31*E31,2)</f>
        <v>0</v>
      </c>
      <c r="G31" s="15" t="e">
        <f>SUMIF([1]附件2!$A:$A,A:A,[1]附件2!$M:$M)</f>
        <v>#VALUE!</v>
      </c>
      <c r="H31" s="15" t="e">
        <f>SUMIF([1]附件1!$A:$A,A:A,[1]附件1!$E:$E)</f>
        <v>#VALUE!</v>
      </c>
      <c r="I31" s="15" t="e">
        <f>SUMIF([1]附件2!$A:$A,A:A,[1]附件2!$M:$M)</f>
        <v>#VALUE!</v>
      </c>
      <c r="J31" s="15">
        <v>108.44</v>
      </c>
      <c r="K31" s="15">
        <v>1221.91</v>
      </c>
    </row>
    <row r="32" s="2" customFormat="true" ht="16.5" customHeight="true" spans="1:11">
      <c r="A32" s="16" t="s">
        <v>315</v>
      </c>
      <c r="B32" s="17">
        <v>82.9</v>
      </c>
      <c r="C32" s="19">
        <f t="shared" si="9"/>
        <v>1558.52</v>
      </c>
      <c r="D32" s="20">
        <v>6.05</v>
      </c>
      <c r="E32" s="20">
        <f t="shared" si="6"/>
        <v>6.39</v>
      </c>
      <c r="F32" s="19">
        <f t="shared" si="10"/>
        <v>529.73</v>
      </c>
      <c r="G32" s="15" t="e">
        <f>SUMIF([1]附件2!$A:$A,A:A,[1]附件2!$M:$M)</f>
        <v>#VALUE!</v>
      </c>
      <c r="H32" s="15" t="e">
        <f>SUMIF([1]附件1!$A:$A,A:A,[1]附件1!$E:$E)</f>
        <v>#VALUE!</v>
      </c>
      <c r="I32" s="15" t="e">
        <f>SUMIF([1]附件2!$A:$A,A:A,[1]附件2!$M:$M)</f>
        <v>#VALUE!</v>
      </c>
      <c r="J32" s="15"/>
      <c r="K32" s="15"/>
    </row>
    <row r="33" s="2" customFormat="true" ht="16.5" customHeight="true" spans="1:11">
      <c r="A33" s="16" t="s">
        <v>316</v>
      </c>
      <c r="B33" s="17">
        <v>20.9</v>
      </c>
      <c r="C33" s="19">
        <f t="shared" si="9"/>
        <v>392.92</v>
      </c>
      <c r="D33" s="20">
        <v>9.05</v>
      </c>
      <c r="E33" s="20">
        <f t="shared" si="6"/>
        <v>9.56</v>
      </c>
      <c r="F33" s="19">
        <f t="shared" si="10"/>
        <v>199.8</v>
      </c>
      <c r="G33" s="15" t="e">
        <f>SUMIF([1]附件2!$A:$A,A:A,[1]附件2!$M:$M)</f>
        <v>#VALUE!</v>
      </c>
      <c r="H33" s="15" t="e">
        <f>SUMIF([1]附件1!$A:$A,A:A,[1]附件1!$E:$E)</f>
        <v>#VALUE!</v>
      </c>
      <c r="I33" s="15" t="e">
        <f>SUMIF([1]附件2!$A:$A,A:A,[1]附件2!$M:$M)</f>
        <v>#VALUE!</v>
      </c>
      <c r="J33" s="15"/>
      <c r="K33" s="15"/>
    </row>
    <row r="34" s="2" customFormat="true" ht="16.5" customHeight="true" spans="1:11">
      <c r="A34" s="14" t="s">
        <v>317</v>
      </c>
      <c r="B34" s="21">
        <f t="shared" ref="B34:F34" si="11">SUM(B35:B38)</f>
        <v>227.49</v>
      </c>
      <c r="C34" s="21">
        <f t="shared" si="11"/>
        <v>4276.81</v>
      </c>
      <c r="D34" s="21"/>
      <c r="E34" s="20">
        <f t="shared" si="6"/>
        <v>0</v>
      </c>
      <c r="F34" s="21">
        <f t="shared" si="11"/>
        <v>1811.27</v>
      </c>
      <c r="G34" s="15" t="e">
        <f>SUMIF([1]附件2!$A:$A,A:A,[1]附件2!$M:$M)</f>
        <v>#VALUE!</v>
      </c>
      <c r="H34" s="15" t="e">
        <f>SUMIF([1]附件1!$A:$A,A:A,[1]附件1!$E:$E)</f>
        <v>#VALUE!</v>
      </c>
      <c r="I34" s="15" t="e">
        <f>SUMIF([1]附件2!$A:$A,A:A,[1]附件2!$M:$M)</f>
        <v>#VALUE!</v>
      </c>
      <c r="J34" s="21">
        <f>SUM(J35:J38)</f>
        <v>277.76</v>
      </c>
      <c r="K34" s="21">
        <f>SUM(K35:K38)</f>
        <v>2465.54</v>
      </c>
    </row>
    <row r="35" s="2" customFormat="true" ht="16.5" customHeight="true" spans="1:11">
      <c r="A35" s="16" t="s">
        <v>318</v>
      </c>
      <c r="B35" s="17"/>
      <c r="C35" s="19">
        <f t="shared" ref="C35:C38" si="12">ROUND(B35*94*0.2,2)</f>
        <v>0</v>
      </c>
      <c r="D35" s="20">
        <v>0</v>
      </c>
      <c r="E35" s="20">
        <f t="shared" si="6"/>
        <v>0</v>
      </c>
      <c r="F35" s="19">
        <f t="shared" ref="F35:F38" si="13">ROUND(B35*E35,2)</f>
        <v>0</v>
      </c>
      <c r="G35" s="15" t="e">
        <f>SUMIF([1]附件2!$A:$A,A:A,[1]附件2!$M:$M)</f>
        <v>#VALUE!</v>
      </c>
      <c r="H35" s="15" t="e">
        <f>SUMIF([1]附件1!$A:$A,A:A,[1]附件1!$E:$E)</f>
        <v>#VALUE!</v>
      </c>
      <c r="I35" s="15" t="e">
        <f>SUMIF([1]附件2!$A:$A,A:A,[1]附件2!$M:$M)</f>
        <v>#VALUE!</v>
      </c>
      <c r="J35" s="15">
        <v>277.76</v>
      </c>
      <c r="K35" s="15">
        <v>2465.54</v>
      </c>
    </row>
    <row r="36" s="2" customFormat="true" ht="16.5" customHeight="true" spans="1:11">
      <c r="A36" s="16" t="s">
        <v>319</v>
      </c>
      <c r="B36" s="17">
        <v>132.28</v>
      </c>
      <c r="C36" s="19">
        <f t="shared" si="12"/>
        <v>2486.86</v>
      </c>
      <c r="D36" s="20">
        <v>6.78</v>
      </c>
      <c r="E36" s="20">
        <f t="shared" si="6"/>
        <v>7.16</v>
      </c>
      <c r="F36" s="19">
        <f t="shared" si="13"/>
        <v>947.12</v>
      </c>
      <c r="G36" s="15" t="e">
        <f>SUMIF([1]附件2!$A:$A,A:A,[1]附件2!$M:$M)</f>
        <v>#VALUE!</v>
      </c>
      <c r="H36" s="15" t="e">
        <f>SUMIF([1]附件1!$A:$A,A:A,[1]附件1!$E:$E)</f>
        <v>#VALUE!</v>
      </c>
      <c r="I36" s="15" t="e">
        <f>SUMIF([1]附件2!$A:$A,A:A,[1]附件2!$M:$M)</f>
        <v>#VALUE!</v>
      </c>
      <c r="J36" s="15"/>
      <c r="K36" s="15"/>
    </row>
    <row r="37" s="2" customFormat="true" ht="16.5" customHeight="true" spans="1:11">
      <c r="A37" s="16" t="s">
        <v>320</v>
      </c>
      <c r="B37" s="17">
        <v>56.84</v>
      </c>
      <c r="C37" s="19">
        <f t="shared" si="12"/>
        <v>1068.59</v>
      </c>
      <c r="D37" s="20">
        <v>7.3</v>
      </c>
      <c r="E37" s="20">
        <f t="shared" si="6"/>
        <v>7.71</v>
      </c>
      <c r="F37" s="19">
        <f t="shared" si="13"/>
        <v>438.24</v>
      </c>
      <c r="G37" s="15" t="e">
        <f>SUMIF([1]附件2!$A:$A,A:A,[1]附件2!$M:$M)</f>
        <v>#VALUE!</v>
      </c>
      <c r="H37" s="15" t="e">
        <f>SUMIF([1]附件1!$A:$A,A:A,[1]附件1!$E:$E)</f>
        <v>#VALUE!</v>
      </c>
      <c r="I37" s="15" t="e">
        <f>SUMIF([1]附件2!$A:$A,A:A,[1]附件2!$M:$M)</f>
        <v>#VALUE!</v>
      </c>
      <c r="J37" s="15"/>
      <c r="K37" s="15"/>
    </row>
    <row r="38" s="2" customFormat="true" ht="16.5" customHeight="true" spans="1:11">
      <c r="A38" s="16" t="s">
        <v>321</v>
      </c>
      <c r="B38" s="17">
        <v>38.37</v>
      </c>
      <c r="C38" s="19">
        <f t="shared" si="12"/>
        <v>721.36</v>
      </c>
      <c r="D38" s="20">
        <v>10.51</v>
      </c>
      <c r="E38" s="20">
        <f t="shared" si="6"/>
        <v>11.1</v>
      </c>
      <c r="F38" s="19">
        <f t="shared" si="13"/>
        <v>425.91</v>
      </c>
      <c r="G38" s="15" t="e">
        <f>SUMIF([1]附件2!$A:$A,A:A,[1]附件2!$M:$M)</f>
        <v>#VALUE!</v>
      </c>
      <c r="H38" s="15" t="e">
        <f>SUMIF([1]附件1!$A:$A,A:A,[1]附件1!$E:$E)</f>
        <v>#VALUE!</v>
      </c>
      <c r="I38" s="15" t="e">
        <f>SUMIF([1]附件2!$A:$A,A:A,[1]附件2!$M:$M)</f>
        <v>#VALUE!</v>
      </c>
      <c r="J38" s="15"/>
      <c r="K38" s="15"/>
    </row>
    <row r="39" s="2" customFormat="true" ht="16.5" customHeight="true" spans="1:11">
      <c r="A39" s="14" t="s">
        <v>322</v>
      </c>
      <c r="B39" s="21">
        <f t="shared" ref="B39:F39" si="14">SUM(B40:B44)</f>
        <v>127.7</v>
      </c>
      <c r="C39" s="21">
        <f t="shared" si="14"/>
        <v>2400.76</v>
      </c>
      <c r="D39" s="21"/>
      <c r="E39" s="20">
        <f t="shared" si="6"/>
        <v>0</v>
      </c>
      <c r="F39" s="21">
        <f t="shared" si="14"/>
        <v>1120.17</v>
      </c>
      <c r="G39" s="15" t="e">
        <f>SUMIF([1]附件2!$A:$A,A:A,[1]附件2!$M:$M)</f>
        <v>#VALUE!</v>
      </c>
      <c r="H39" s="15" t="e">
        <f>SUMIF([1]附件1!$A:$A,A:A,[1]附件1!$E:$E)</f>
        <v>#VALUE!</v>
      </c>
      <c r="I39" s="15" t="e">
        <f>SUMIF([1]附件2!$A:$A,A:A,[1]附件2!$M:$M)</f>
        <v>#VALUE!</v>
      </c>
      <c r="J39" s="21">
        <f>SUM(J40:J44)</f>
        <v>158.38</v>
      </c>
      <c r="K39" s="21">
        <f>SUM(K40:K44)</f>
        <v>1280.59</v>
      </c>
    </row>
    <row r="40" s="2" customFormat="true" ht="16.5" customHeight="true" spans="1:11">
      <c r="A40" s="16" t="s">
        <v>323</v>
      </c>
      <c r="B40" s="17"/>
      <c r="C40" s="19">
        <f t="shared" ref="C40:C44" si="15">ROUND(B40*94*0.2,2)</f>
        <v>0</v>
      </c>
      <c r="D40" s="20">
        <v>0</v>
      </c>
      <c r="E40" s="20">
        <f t="shared" si="6"/>
        <v>0</v>
      </c>
      <c r="F40" s="19">
        <f t="shared" ref="F40:F44" si="16">ROUND(B40*E40,2)</f>
        <v>0</v>
      </c>
      <c r="G40" s="15" t="e">
        <f>SUMIF([1]附件2!$A:$A,A:A,[1]附件2!$M:$M)</f>
        <v>#VALUE!</v>
      </c>
      <c r="H40" s="15" t="e">
        <f>SUMIF([1]附件1!$A:$A,A:A,[1]附件1!$E:$E)</f>
        <v>#VALUE!</v>
      </c>
      <c r="I40" s="15" t="e">
        <f>SUMIF([1]附件2!$A:$A,A:A,[1]附件2!$M:$M)</f>
        <v>#VALUE!</v>
      </c>
      <c r="J40" s="15">
        <v>158.38</v>
      </c>
      <c r="K40" s="15">
        <v>1280.59</v>
      </c>
    </row>
    <row r="41" s="2" customFormat="true" ht="16.5" customHeight="true" spans="1:11">
      <c r="A41" s="16" t="s">
        <v>324</v>
      </c>
      <c r="B41" s="17">
        <v>47.9</v>
      </c>
      <c r="C41" s="19">
        <f t="shared" si="15"/>
        <v>900.52</v>
      </c>
      <c r="D41" s="20">
        <v>8.52</v>
      </c>
      <c r="E41" s="20">
        <f t="shared" si="6"/>
        <v>9</v>
      </c>
      <c r="F41" s="19">
        <f t="shared" si="16"/>
        <v>431.1</v>
      </c>
      <c r="G41" s="15" t="e">
        <f>SUMIF([1]附件2!$A:$A,A:A,[1]附件2!$M:$M)</f>
        <v>#VALUE!</v>
      </c>
      <c r="H41" s="15" t="e">
        <f>SUMIF([1]附件1!$A:$A,A:A,[1]附件1!$E:$E)</f>
        <v>#VALUE!</v>
      </c>
      <c r="I41" s="15" t="e">
        <f>SUMIF([1]附件2!$A:$A,A:A,[1]附件2!$M:$M)</f>
        <v>#VALUE!</v>
      </c>
      <c r="J41" s="15"/>
      <c r="K41" s="15"/>
    </row>
    <row r="42" s="2" customFormat="true" ht="16.5" customHeight="true" spans="1:11">
      <c r="A42" s="16" t="s">
        <v>325</v>
      </c>
      <c r="B42" s="17">
        <v>21.8</v>
      </c>
      <c r="C42" s="19">
        <f t="shared" si="15"/>
        <v>409.84</v>
      </c>
      <c r="D42" s="20">
        <v>7.98</v>
      </c>
      <c r="E42" s="20">
        <f t="shared" si="6"/>
        <v>8.43</v>
      </c>
      <c r="F42" s="19">
        <f t="shared" si="16"/>
        <v>183.77</v>
      </c>
      <c r="G42" s="15" t="e">
        <f>SUMIF([1]附件2!$A:$A,A:A,[1]附件2!$M:$M)</f>
        <v>#VALUE!</v>
      </c>
      <c r="H42" s="15" t="e">
        <f>SUMIF([1]附件1!$A:$A,A:A,[1]附件1!$E:$E)</f>
        <v>#VALUE!</v>
      </c>
      <c r="I42" s="15" t="e">
        <f>SUMIF([1]附件2!$A:$A,A:A,[1]附件2!$M:$M)</f>
        <v>#VALUE!</v>
      </c>
      <c r="J42" s="15"/>
      <c r="K42" s="15"/>
    </row>
    <row r="43" s="2" customFormat="true" ht="16.5" customHeight="true" spans="1:11">
      <c r="A43" s="16" t="s">
        <v>326</v>
      </c>
      <c r="B43" s="17">
        <v>28.7</v>
      </c>
      <c r="C43" s="19">
        <f t="shared" si="15"/>
        <v>539.56</v>
      </c>
      <c r="D43" s="20">
        <v>8.52</v>
      </c>
      <c r="E43" s="20">
        <f t="shared" si="6"/>
        <v>9</v>
      </c>
      <c r="F43" s="19">
        <f t="shared" si="16"/>
        <v>258.3</v>
      </c>
      <c r="G43" s="15" t="e">
        <f>SUMIF([1]附件2!$A:$A,A:A,[1]附件2!$M:$M)</f>
        <v>#VALUE!</v>
      </c>
      <c r="H43" s="15" t="e">
        <f>SUMIF([1]附件1!$A:$A,A:A,[1]附件1!$E:$E)</f>
        <v>#VALUE!</v>
      </c>
      <c r="I43" s="15" t="e">
        <f>SUMIF([1]附件2!$A:$A,A:A,[1]附件2!$M:$M)</f>
        <v>#VALUE!</v>
      </c>
      <c r="J43" s="15"/>
      <c r="K43" s="15"/>
    </row>
    <row r="44" s="2" customFormat="true" ht="16.5" customHeight="true" spans="1:11">
      <c r="A44" s="16" t="s">
        <v>327</v>
      </c>
      <c r="B44" s="17">
        <v>29.3</v>
      </c>
      <c r="C44" s="19">
        <f t="shared" si="15"/>
        <v>550.84</v>
      </c>
      <c r="D44" s="20">
        <v>7.98</v>
      </c>
      <c r="E44" s="20">
        <f t="shared" si="6"/>
        <v>8.43</v>
      </c>
      <c r="F44" s="19">
        <f t="shared" si="16"/>
        <v>247</v>
      </c>
      <c r="G44" s="15" t="e">
        <f>SUMIF([1]附件2!$A:$A,A:A,[1]附件2!$M:$M)</f>
        <v>#VALUE!</v>
      </c>
      <c r="H44" s="15" t="e">
        <f>SUMIF([1]附件1!$A:$A,A:A,[1]附件1!$E:$E)</f>
        <v>#VALUE!</v>
      </c>
      <c r="I44" s="15" t="e">
        <f>SUMIF([1]附件2!$A:$A,A:A,[1]附件2!$M:$M)</f>
        <v>#VALUE!</v>
      </c>
      <c r="J44" s="15"/>
      <c r="K44" s="15"/>
    </row>
    <row r="45" s="2" customFormat="true" ht="16.5" customHeight="true" spans="1:11">
      <c r="A45" s="14" t="s">
        <v>328</v>
      </c>
      <c r="B45" s="21">
        <f t="shared" ref="B45:F45" si="17">SUM(B46:B49)</f>
        <v>80.9</v>
      </c>
      <c r="C45" s="21">
        <f t="shared" si="17"/>
        <v>1520.92</v>
      </c>
      <c r="D45" s="21"/>
      <c r="E45" s="20">
        <f t="shared" si="6"/>
        <v>0</v>
      </c>
      <c r="F45" s="21">
        <f t="shared" si="17"/>
        <v>548.81</v>
      </c>
      <c r="G45" s="15" t="e">
        <f>SUMIF([1]附件2!$A:$A,A:A,[1]附件2!$M:$M)</f>
        <v>#VALUE!</v>
      </c>
      <c r="H45" s="15" t="e">
        <f>SUMIF([1]附件1!$A:$A,A:A,[1]附件1!$E:$E)</f>
        <v>#VALUE!</v>
      </c>
      <c r="I45" s="15" t="e">
        <f>SUMIF([1]附件2!$A:$A,A:A,[1]附件2!$M:$M)</f>
        <v>#VALUE!</v>
      </c>
      <c r="J45" s="21">
        <f>SUM(J46:J49)</f>
        <v>81.59</v>
      </c>
      <c r="K45" s="21">
        <f>SUM(K46:K49)</f>
        <v>972.11</v>
      </c>
    </row>
    <row r="46" s="1" customFormat="true" ht="16.5" customHeight="true" spans="1:11">
      <c r="A46" s="16" t="s">
        <v>329</v>
      </c>
      <c r="B46" s="17"/>
      <c r="C46" s="19">
        <f t="shared" ref="C46:C49" si="18">ROUND(B46*94*0.2,2)</f>
        <v>0</v>
      </c>
      <c r="D46" s="20">
        <v>0</v>
      </c>
      <c r="E46" s="20">
        <f t="shared" si="6"/>
        <v>0</v>
      </c>
      <c r="F46" s="19">
        <f t="shared" ref="F46:F49" si="19">ROUND(B46*E46,2)</f>
        <v>0</v>
      </c>
      <c r="G46" s="15" t="e">
        <f>SUMIF([1]附件2!$A:$A,A:A,[1]附件2!$M:$M)</f>
        <v>#VALUE!</v>
      </c>
      <c r="H46" s="15" t="e">
        <f>SUMIF([1]附件1!$A:$A,A:A,[1]附件1!$E:$E)</f>
        <v>#VALUE!</v>
      </c>
      <c r="I46" s="15" t="e">
        <f>SUMIF([1]附件2!$A:$A,A:A,[1]附件2!$M:$M)</f>
        <v>#VALUE!</v>
      </c>
      <c r="J46" s="15">
        <v>81.59</v>
      </c>
      <c r="K46" s="15">
        <v>972.11</v>
      </c>
    </row>
    <row r="47" s="1" customFormat="true" ht="16.5" customHeight="true" spans="1:11">
      <c r="A47" s="16" t="s">
        <v>330</v>
      </c>
      <c r="B47" s="17">
        <v>41.3</v>
      </c>
      <c r="C47" s="19">
        <f t="shared" si="18"/>
        <v>776.44</v>
      </c>
      <c r="D47" s="20">
        <v>5.01</v>
      </c>
      <c r="E47" s="20">
        <f t="shared" si="6"/>
        <v>5.29</v>
      </c>
      <c r="F47" s="19">
        <f t="shared" si="19"/>
        <v>218.48</v>
      </c>
      <c r="G47" s="15" t="e">
        <f>SUMIF([1]附件2!$A:$A,A:A,[1]附件2!$M:$M)</f>
        <v>#VALUE!</v>
      </c>
      <c r="H47" s="15" t="e">
        <f>SUMIF([1]附件1!$A:$A,A:A,[1]附件1!$E:$E)</f>
        <v>#VALUE!</v>
      </c>
      <c r="I47" s="15" t="e">
        <f>SUMIF([1]附件2!$A:$A,A:A,[1]附件2!$M:$M)</f>
        <v>#VALUE!</v>
      </c>
      <c r="J47" s="15"/>
      <c r="K47" s="15"/>
    </row>
    <row r="48" s="1" customFormat="true" ht="16.5" customHeight="true" spans="1:11">
      <c r="A48" s="16" t="s">
        <v>331</v>
      </c>
      <c r="B48" s="17">
        <v>12.9</v>
      </c>
      <c r="C48" s="19">
        <f t="shared" si="18"/>
        <v>242.52</v>
      </c>
      <c r="D48" s="20">
        <v>5.51</v>
      </c>
      <c r="E48" s="20">
        <f t="shared" si="6"/>
        <v>5.82</v>
      </c>
      <c r="F48" s="19">
        <f t="shared" si="19"/>
        <v>75.08</v>
      </c>
      <c r="G48" s="15" t="e">
        <f>SUMIF([1]附件2!$A:$A,A:A,[1]附件2!$M:$M)</f>
        <v>#VALUE!</v>
      </c>
      <c r="H48" s="15" t="e">
        <f>SUMIF([1]附件1!$A:$A,A:A,[1]附件1!$E:$E)</f>
        <v>#VALUE!</v>
      </c>
      <c r="I48" s="15" t="e">
        <f>SUMIF([1]附件2!$A:$A,A:A,[1]附件2!$M:$M)</f>
        <v>#VALUE!</v>
      </c>
      <c r="J48" s="15"/>
      <c r="K48" s="15"/>
    </row>
    <row r="49" s="1" customFormat="true" ht="16.5" customHeight="true" spans="1:11">
      <c r="A49" s="16" t="s">
        <v>332</v>
      </c>
      <c r="B49" s="17">
        <v>26.7</v>
      </c>
      <c r="C49" s="19">
        <f t="shared" si="18"/>
        <v>501.96</v>
      </c>
      <c r="D49" s="20">
        <v>9.05</v>
      </c>
      <c r="E49" s="20">
        <f t="shared" si="6"/>
        <v>9.56</v>
      </c>
      <c r="F49" s="19">
        <f t="shared" si="19"/>
        <v>255.25</v>
      </c>
      <c r="G49" s="15" t="e">
        <f>SUMIF([1]附件2!$A:$A,A:A,[1]附件2!$M:$M)</f>
        <v>#VALUE!</v>
      </c>
      <c r="H49" s="15" t="e">
        <f>SUMIF([1]附件1!$A:$A,A:A,[1]附件1!$E:$E)</f>
        <v>#VALUE!</v>
      </c>
      <c r="I49" s="15" t="e">
        <f>SUMIF([1]附件2!$A:$A,A:A,[1]附件2!$M:$M)</f>
        <v>#VALUE!</v>
      </c>
      <c r="J49" s="15"/>
      <c r="K49" s="15"/>
    </row>
    <row r="50" s="1" customFormat="true" ht="16.5" customHeight="true" spans="1:11">
      <c r="A50" s="14" t="s">
        <v>333</v>
      </c>
      <c r="B50" s="21">
        <f t="shared" ref="B50:F50" si="20">SUM(B51:B54)</f>
        <v>160.4</v>
      </c>
      <c r="C50" s="21">
        <f t="shared" si="20"/>
        <v>3015.52</v>
      </c>
      <c r="D50" s="21"/>
      <c r="E50" s="20">
        <f t="shared" si="6"/>
        <v>0</v>
      </c>
      <c r="F50" s="21">
        <f t="shared" si="20"/>
        <v>1217.84</v>
      </c>
      <c r="G50" s="15" t="e">
        <f>SUMIF([1]附件2!$A:$A,A:A,[1]附件2!$M:$M)</f>
        <v>#VALUE!</v>
      </c>
      <c r="H50" s="15" t="e">
        <f>SUMIF([1]附件1!$A:$A,A:A,[1]附件1!$E:$E)</f>
        <v>#VALUE!</v>
      </c>
      <c r="I50" s="15" t="e">
        <f>SUMIF([1]附件2!$A:$A,A:A,[1]附件2!$M:$M)</f>
        <v>#VALUE!</v>
      </c>
      <c r="J50" s="21">
        <f>SUM(J51:J54)</f>
        <v>182.16</v>
      </c>
      <c r="K50" s="21">
        <f>SUM(K51:K54)</f>
        <v>1797.68</v>
      </c>
    </row>
    <row r="51" s="1" customFormat="true" ht="16.5" customHeight="true" spans="1:11">
      <c r="A51" s="16" t="s">
        <v>334</v>
      </c>
      <c r="B51" s="17"/>
      <c r="C51" s="19">
        <f t="shared" ref="C51:C54" si="21">ROUND(B51*94*0.2,2)</f>
        <v>0</v>
      </c>
      <c r="D51" s="20">
        <v>0</v>
      </c>
      <c r="E51" s="20">
        <f t="shared" si="6"/>
        <v>0</v>
      </c>
      <c r="F51" s="19">
        <f t="shared" ref="F51:F54" si="22">ROUND(B51*E51,2)</f>
        <v>0</v>
      </c>
      <c r="G51" s="15" t="e">
        <f>SUMIF([1]附件2!$A:$A,A:A,[1]附件2!$M:$M)</f>
        <v>#VALUE!</v>
      </c>
      <c r="H51" s="15" t="e">
        <f>SUMIF([1]附件1!$A:$A,A:A,[1]附件1!$E:$E)</f>
        <v>#VALUE!</v>
      </c>
      <c r="I51" s="15" t="e">
        <f>SUMIF([1]附件2!$A:$A,A:A,[1]附件2!$M:$M)</f>
        <v>#VALUE!</v>
      </c>
      <c r="J51" s="15">
        <v>182.16</v>
      </c>
      <c r="K51" s="15">
        <v>1797.68</v>
      </c>
    </row>
    <row r="52" s="1" customFormat="true" ht="16.5" customHeight="true" spans="1:11">
      <c r="A52" s="16" t="s">
        <v>335</v>
      </c>
      <c r="B52" s="17">
        <v>76.4</v>
      </c>
      <c r="C52" s="19">
        <f t="shared" si="21"/>
        <v>1436.32</v>
      </c>
      <c r="D52" s="20">
        <v>7.44</v>
      </c>
      <c r="E52" s="20">
        <f t="shared" si="6"/>
        <v>7.86</v>
      </c>
      <c r="F52" s="19">
        <f t="shared" si="22"/>
        <v>600.5</v>
      </c>
      <c r="G52" s="15" t="e">
        <f>SUMIF([1]附件2!$A:$A,A:A,[1]附件2!$M:$M)</f>
        <v>#VALUE!</v>
      </c>
      <c r="H52" s="15" t="e">
        <f>SUMIF([1]附件1!$A:$A,A:A,[1]附件1!$E:$E)</f>
        <v>#VALUE!</v>
      </c>
      <c r="I52" s="15" t="e">
        <f>SUMIF([1]附件2!$A:$A,A:A,[1]附件2!$M:$M)</f>
        <v>#VALUE!</v>
      </c>
      <c r="J52" s="15"/>
      <c r="K52" s="15"/>
    </row>
    <row r="53" s="1" customFormat="true" ht="16.5" customHeight="true" spans="1:11">
      <c r="A53" s="16" t="s">
        <v>336</v>
      </c>
      <c r="B53" s="17">
        <v>35.8</v>
      </c>
      <c r="C53" s="19">
        <f t="shared" si="21"/>
        <v>673.04</v>
      </c>
      <c r="D53" s="20">
        <v>7.44</v>
      </c>
      <c r="E53" s="20">
        <f t="shared" si="6"/>
        <v>7.86</v>
      </c>
      <c r="F53" s="19">
        <f t="shared" si="22"/>
        <v>281.39</v>
      </c>
      <c r="G53" s="15" t="e">
        <f>SUMIF([1]附件2!$A:$A,A:A,[1]附件2!$M:$M)</f>
        <v>#VALUE!</v>
      </c>
      <c r="H53" s="15" t="e">
        <f>SUMIF([1]附件1!$A:$A,A:A,[1]附件1!$E:$E)</f>
        <v>#VALUE!</v>
      </c>
      <c r="I53" s="15" t="e">
        <f>SUMIF([1]附件2!$A:$A,A:A,[1]附件2!$M:$M)</f>
        <v>#VALUE!</v>
      </c>
      <c r="J53" s="15"/>
      <c r="K53" s="15"/>
    </row>
    <row r="54" s="1" customFormat="true" ht="16.5" customHeight="true" spans="1:11">
      <c r="A54" s="16" t="s">
        <v>337</v>
      </c>
      <c r="B54" s="17">
        <v>48.2</v>
      </c>
      <c r="C54" s="19">
        <f t="shared" si="21"/>
        <v>906.16</v>
      </c>
      <c r="D54" s="20">
        <v>6.6</v>
      </c>
      <c r="E54" s="20">
        <f t="shared" si="6"/>
        <v>6.97</v>
      </c>
      <c r="F54" s="19">
        <f t="shared" si="22"/>
        <v>335.95</v>
      </c>
      <c r="G54" s="15" t="e">
        <f>SUMIF([1]附件2!$A:$A,A:A,[1]附件2!$M:$M)</f>
        <v>#VALUE!</v>
      </c>
      <c r="H54" s="15" t="e">
        <f>SUMIF([1]附件1!$A:$A,A:A,[1]附件1!$E:$E)</f>
        <v>#VALUE!</v>
      </c>
      <c r="I54" s="15" t="e">
        <f>SUMIF([1]附件2!$A:$A,A:A,[1]附件2!$M:$M)</f>
        <v>#VALUE!</v>
      </c>
      <c r="J54" s="15"/>
      <c r="K54" s="15"/>
    </row>
    <row r="55" s="1" customFormat="true" ht="16.5" customHeight="true" spans="1:11">
      <c r="A55" s="14" t="s">
        <v>338</v>
      </c>
      <c r="B55" s="21">
        <f t="shared" ref="B55:F55" si="23">SUM(B56:B59)</f>
        <v>87.86</v>
      </c>
      <c r="C55" s="21">
        <f t="shared" si="23"/>
        <v>1651.76</v>
      </c>
      <c r="D55" s="21"/>
      <c r="E55" s="20">
        <f t="shared" si="6"/>
        <v>0</v>
      </c>
      <c r="F55" s="21">
        <f t="shared" si="23"/>
        <v>682.58</v>
      </c>
      <c r="G55" s="15" t="e">
        <f>SUMIF([1]附件2!$A:$A,A:A,[1]附件2!$M:$M)</f>
        <v>#VALUE!</v>
      </c>
      <c r="H55" s="15" t="e">
        <f>SUMIF([1]附件1!$A:$A,A:A,[1]附件1!$E:$E)</f>
        <v>#VALUE!</v>
      </c>
      <c r="I55" s="15" t="e">
        <f>SUMIF([1]附件2!$A:$A,A:A,[1]附件2!$M:$M)</f>
        <v>#VALUE!</v>
      </c>
      <c r="J55" s="21">
        <f>SUM(J56:J59)</f>
        <v>98.64</v>
      </c>
      <c r="K55" s="21">
        <f>SUM(K56:K59)</f>
        <v>969.18</v>
      </c>
    </row>
    <row r="56" s="1" customFormat="true" ht="16.5" customHeight="true" spans="1:11">
      <c r="A56" s="16" t="s">
        <v>339</v>
      </c>
      <c r="B56" s="17"/>
      <c r="C56" s="19">
        <f t="shared" ref="C56:C59" si="24">ROUND(B56*94*0.2,2)</f>
        <v>0</v>
      </c>
      <c r="D56" s="20">
        <v>0</v>
      </c>
      <c r="E56" s="20">
        <f t="shared" si="6"/>
        <v>0</v>
      </c>
      <c r="F56" s="19">
        <f t="shared" ref="F56:F59" si="25">ROUND(B56*E56,2)</f>
        <v>0</v>
      </c>
      <c r="G56" s="15" t="e">
        <f>SUMIF([1]附件2!$A:$A,A:A,[1]附件2!$M:$M)</f>
        <v>#VALUE!</v>
      </c>
      <c r="H56" s="15" t="e">
        <f>SUMIF([1]附件1!$A:$A,A:A,[1]附件1!$E:$E)</f>
        <v>#VALUE!</v>
      </c>
      <c r="I56" s="15" t="e">
        <f>SUMIF([1]附件2!$A:$A,A:A,[1]附件2!$M:$M)</f>
        <v>#VALUE!</v>
      </c>
      <c r="J56" s="15">
        <v>98.64</v>
      </c>
      <c r="K56" s="15">
        <v>969.18</v>
      </c>
    </row>
    <row r="57" s="1" customFormat="true" ht="16.5" customHeight="true" spans="1:11">
      <c r="A57" s="16" t="s">
        <v>340</v>
      </c>
      <c r="B57" s="17">
        <v>62.54</v>
      </c>
      <c r="C57" s="19">
        <f t="shared" si="24"/>
        <v>1175.75</v>
      </c>
      <c r="D57" s="20">
        <v>7.3</v>
      </c>
      <c r="E57" s="20">
        <f t="shared" si="6"/>
        <v>7.71</v>
      </c>
      <c r="F57" s="19">
        <f t="shared" si="25"/>
        <v>482.18</v>
      </c>
      <c r="G57" s="15" t="e">
        <f>SUMIF([1]附件2!$A:$A,A:A,[1]附件2!$M:$M)</f>
        <v>#VALUE!</v>
      </c>
      <c r="H57" s="15" t="e">
        <f>SUMIF([1]附件1!$A:$A,A:A,[1]附件1!$E:$E)</f>
        <v>#VALUE!</v>
      </c>
      <c r="I57" s="15" t="e">
        <f>SUMIF([1]附件2!$A:$A,A:A,[1]附件2!$M:$M)</f>
        <v>#VALUE!</v>
      </c>
      <c r="J57" s="15"/>
      <c r="K57" s="15"/>
    </row>
    <row r="58" s="1" customFormat="true" ht="16.5" customHeight="true" spans="1:11">
      <c r="A58" s="22" t="s">
        <v>341</v>
      </c>
      <c r="B58" s="17">
        <v>12.99</v>
      </c>
      <c r="C58" s="19">
        <f t="shared" si="24"/>
        <v>244.21</v>
      </c>
      <c r="D58" s="20">
        <v>7.84</v>
      </c>
      <c r="E58" s="20">
        <f t="shared" si="6"/>
        <v>8.28</v>
      </c>
      <c r="F58" s="19">
        <f t="shared" si="25"/>
        <v>107.56</v>
      </c>
      <c r="G58" s="15" t="e">
        <f>SUMIF([1]附件2!$A:$A,A:A,[1]附件2!$M:$M)</f>
        <v>#VALUE!</v>
      </c>
      <c r="H58" s="15" t="e">
        <f>SUMIF([1]附件1!$A:$A,A:A,[1]附件1!$E:$E)</f>
        <v>#VALUE!</v>
      </c>
      <c r="I58" s="15" t="e">
        <f>SUMIF([1]附件2!$A:$A,A:A,[1]附件2!$M:$M)</f>
        <v>#VALUE!</v>
      </c>
      <c r="J58" s="15"/>
      <c r="K58" s="15"/>
    </row>
    <row r="59" s="1" customFormat="true" ht="16.5" customHeight="true" spans="1:11">
      <c r="A59" s="16" t="s">
        <v>342</v>
      </c>
      <c r="B59" s="17">
        <v>12.33</v>
      </c>
      <c r="C59" s="19">
        <f t="shared" si="24"/>
        <v>231.8</v>
      </c>
      <c r="D59" s="20">
        <v>7.13</v>
      </c>
      <c r="E59" s="20">
        <f t="shared" si="6"/>
        <v>7.53</v>
      </c>
      <c r="F59" s="19">
        <f t="shared" si="25"/>
        <v>92.84</v>
      </c>
      <c r="G59" s="15" t="e">
        <f>SUMIF([1]附件2!$A:$A,A:A,[1]附件2!$M:$M)</f>
        <v>#VALUE!</v>
      </c>
      <c r="H59" s="15" t="e">
        <f>SUMIF([1]附件1!$A:$A,A:A,[1]附件1!$E:$E)</f>
        <v>#VALUE!</v>
      </c>
      <c r="I59" s="15" t="e">
        <f>SUMIF([1]附件2!$A:$A,A:A,[1]附件2!$M:$M)</f>
        <v>#VALUE!</v>
      </c>
      <c r="J59" s="15"/>
      <c r="K59" s="15"/>
    </row>
    <row r="60" s="1" customFormat="true" ht="16.5" customHeight="true" spans="1:11">
      <c r="A60" s="14" t="s">
        <v>343</v>
      </c>
      <c r="B60" s="21">
        <f t="shared" ref="B60:F60" si="26">SUM(B61:B63)</f>
        <v>126.1</v>
      </c>
      <c r="C60" s="21">
        <f t="shared" si="26"/>
        <v>2370.68</v>
      </c>
      <c r="D60" s="21"/>
      <c r="E60" s="20">
        <f t="shared" si="6"/>
        <v>0</v>
      </c>
      <c r="F60" s="21">
        <f t="shared" si="26"/>
        <v>897.81</v>
      </c>
      <c r="G60" s="15" t="e">
        <f>SUMIF([1]附件2!$A:$A,A:A,[1]附件2!$M:$M)</f>
        <v>#VALUE!</v>
      </c>
      <c r="H60" s="15" t="e">
        <f>SUMIF([1]附件1!$A:$A,A:A,[1]附件1!$E:$E)</f>
        <v>#VALUE!</v>
      </c>
      <c r="I60" s="15" t="e">
        <f>SUMIF([1]附件2!$A:$A,A:A,[1]附件2!$M:$M)</f>
        <v>#VALUE!</v>
      </c>
      <c r="J60" s="21">
        <f>SUM(J61:J63)</f>
        <v>133.39</v>
      </c>
      <c r="K60" s="21">
        <f>SUM(K61:K63)</f>
        <v>1472.87</v>
      </c>
    </row>
    <row r="61" s="1" customFormat="true" ht="16.5" customHeight="true" spans="1:11">
      <c r="A61" s="16" t="s">
        <v>344</v>
      </c>
      <c r="B61" s="17"/>
      <c r="C61" s="19">
        <f t="shared" ref="C61:C63" si="27">ROUND(B61*94*0.2,2)</f>
        <v>0</v>
      </c>
      <c r="D61" s="20">
        <v>0</v>
      </c>
      <c r="E61" s="20">
        <f t="shared" si="6"/>
        <v>0</v>
      </c>
      <c r="F61" s="19">
        <f t="shared" ref="F61:F63" si="28">ROUND(B61*E61,2)</f>
        <v>0</v>
      </c>
      <c r="G61" s="15" t="e">
        <f>SUMIF([1]附件2!$A:$A,A:A,[1]附件2!$M:$M)</f>
        <v>#VALUE!</v>
      </c>
      <c r="H61" s="15" t="e">
        <f>SUMIF([1]附件1!$A:$A,A:A,[1]附件1!$E:$E)</f>
        <v>#VALUE!</v>
      </c>
      <c r="I61" s="15" t="e">
        <f>SUMIF([1]附件2!$A:$A,A:A,[1]附件2!$M:$M)</f>
        <v>#VALUE!</v>
      </c>
      <c r="J61" s="15">
        <v>133.39</v>
      </c>
      <c r="K61" s="15">
        <v>1472.87</v>
      </c>
    </row>
    <row r="62" s="1" customFormat="true" ht="16.5" customHeight="true" spans="1:11">
      <c r="A62" s="16" t="s">
        <v>345</v>
      </c>
      <c r="B62" s="17">
        <v>84.1</v>
      </c>
      <c r="C62" s="19">
        <f t="shared" si="27"/>
        <v>1581.08</v>
      </c>
      <c r="D62" s="20">
        <v>6.57</v>
      </c>
      <c r="E62" s="20">
        <f t="shared" si="6"/>
        <v>6.94</v>
      </c>
      <c r="F62" s="19">
        <f t="shared" si="28"/>
        <v>583.65</v>
      </c>
      <c r="G62" s="15" t="e">
        <f>SUMIF([1]附件2!$A:$A,A:A,[1]附件2!$M:$M)</f>
        <v>#VALUE!</v>
      </c>
      <c r="H62" s="15" t="e">
        <f>SUMIF([1]附件1!$A:$A,A:A,[1]附件1!$E:$E)</f>
        <v>#VALUE!</v>
      </c>
      <c r="I62" s="15" t="e">
        <f>SUMIF([1]附件2!$A:$A,A:A,[1]附件2!$M:$M)</f>
        <v>#VALUE!</v>
      </c>
      <c r="J62" s="15"/>
      <c r="K62" s="15"/>
    </row>
    <row r="63" s="1" customFormat="true" ht="16.5" customHeight="true" spans="1:11">
      <c r="A63" s="16" t="s">
        <v>346</v>
      </c>
      <c r="B63" s="17">
        <v>42</v>
      </c>
      <c r="C63" s="19">
        <f t="shared" si="27"/>
        <v>789.6</v>
      </c>
      <c r="D63" s="20">
        <v>7.08</v>
      </c>
      <c r="E63" s="20">
        <f t="shared" si="6"/>
        <v>7.48</v>
      </c>
      <c r="F63" s="19">
        <f t="shared" si="28"/>
        <v>314.16</v>
      </c>
      <c r="G63" s="15" t="e">
        <f>SUMIF([1]附件2!$A:$A,A:A,[1]附件2!$M:$M)</f>
        <v>#VALUE!</v>
      </c>
      <c r="H63" s="15" t="e">
        <f>SUMIF([1]附件1!$A:$A,A:A,[1]附件1!$E:$E)</f>
        <v>#VALUE!</v>
      </c>
      <c r="I63" s="15" t="e">
        <f>SUMIF([1]附件2!$A:$A,A:A,[1]附件2!$M:$M)</f>
        <v>#VALUE!</v>
      </c>
      <c r="J63" s="15"/>
      <c r="K63" s="15"/>
    </row>
    <row r="64" s="1" customFormat="true" ht="16.5" customHeight="true" spans="1:11">
      <c r="A64" s="14" t="s">
        <v>347</v>
      </c>
      <c r="B64" s="21">
        <f t="shared" ref="B64:F64" si="29">SUM(B65:B67)</f>
        <v>117.4</v>
      </c>
      <c r="C64" s="21">
        <f t="shared" si="29"/>
        <v>2207.12</v>
      </c>
      <c r="D64" s="21"/>
      <c r="E64" s="20">
        <f t="shared" si="6"/>
        <v>0</v>
      </c>
      <c r="F64" s="21">
        <f t="shared" si="29"/>
        <v>1009.93</v>
      </c>
      <c r="G64" s="15" t="e">
        <f>SUMIF([1]附件2!$A:$A,A:A,[1]附件2!$M:$M)</f>
        <v>#VALUE!</v>
      </c>
      <c r="H64" s="15" t="e">
        <f>SUMIF([1]附件1!$A:$A,A:A,[1]附件1!$E:$E)</f>
        <v>#VALUE!</v>
      </c>
      <c r="I64" s="15" t="e">
        <f>SUMIF([1]附件2!$A:$A,A:A,[1]附件2!$M:$M)</f>
        <v>#VALUE!</v>
      </c>
      <c r="J64" s="21">
        <f>SUM(J65:J67)</f>
        <v>144.1</v>
      </c>
      <c r="K64" s="21">
        <f>SUM(K65:K67)</f>
        <v>1197.19</v>
      </c>
    </row>
    <row r="65" s="1" customFormat="true" ht="16.5" customHeight="true" spans="1:11">
      <c r="A65" s="16" t="s">
        <v>348</v>
      </c>
      <c r="B65" s="17"/>
      <c r="C65" s="19">
        <f t="shared" ref="C65:C67" si="30">ROUND(B65*94*0.2,2)</f>
        <v>0</v>
      </c>
      <c r="D65" s="20">
        <v>0</v>
      </c>
      <c r="E65" s="20">
        <f t="shared" si="6"/>
        <v>0</v>
      </c>
      <c r="F65" s="19">
        <f t="shared" ref="F65:F67" si="31">ROUND(B65*E65,2)</f>
        <v>0</v>
      </c>
      <c r="G65" s="15" t="e">
        <f>SUMIF([1]附件2!$A:$A,A:A,[1]附件2!$M:$M)</f>
        <v>#VALUE!</v>
      </c>
      <c r="H65" s="15" t="e">
        <f>SUMIF([1]附件1!$A:$A,A:A,[1]附件1!$E:$E)</f>
        <v>#VALUE!</v>
      </c>
      <c r="I65" s="15" t="e">
        <f>SUMIF([1]附件2!$A:$A,A:A,[1]附件2!$M:$M)</f>
        <v>#VALUE!</v>
      </c>
      <c r="J65" s="15">
        <v>144.1</v>
      </c>
      <c r="K65" s="15">
        <v>1197.19</v>
      </c>
    </row>
    <row r="66" s="1" customFormat="true" ht="16.5" customHeight="true" spans="1:11">
      <c r="A66" s="16" t="s">
        <v>349</v>
      </c>
      <c r="B66" s="17">
        <v>41.8</v>
      </c>
      <c r="C66" s="19">
        <f t="shared" si="30"/>
        <v>785.84</v>
      </c>
      <c r="D66" s="20">
        <v>8.39</v>
      </c>
      <c r="E66" s="20">
        <f t="shared" si="6"/>
        <v>8.86</v>
      </c>
      <c r="F66" s="19">
        <f t="shared" si="31"/>
        <v>370.35</v>
      </c>
      <c r="G66" s="15" t="e">
        <f>SUMIF([1]附件2!$A:$A,A:A,[1]附件2!$M:$M)</f>
        <v>#VALUE!</v>
      </c>
      <c r="H66" s="15" t="e">
        <f>SUMIF([1]附件1!$A:$A,A:A,[1]附件1!$E:$E)</f>
        <v>#VALUE!</v>
      </c>
      <c r="I66" s="15" t="e">
        <f>SUMIF([1]附件2!$A:$A,A:A,[1]附件2!$M:$M)</f>
        <v>#VALUE!</v>
      </c>
      <c r="J66" s="15"/>
      <c r="K66" s="15"/>
    </row>
    <row r="67" s="1" customFormat="true" ht="16.5" customHeight="true" spans="1:11">
      <c r="A67" s="16" t="s">
        <v>350</v>
      </c>
      <c r="B67" s="17">
        <v>75.6</v>
      </c>
      <c r="C67" s="19">
        <f t="shared" si="30"/>
        <v>1421.28</v>
      </c>
      <c r="D67" s="20">
        <v>8.01</v>
      </c>
      <c r="E67" s="20">
        <f t="shared" si="6"/>
        <v>8.46</v>
      </c>
      <c r="F67" s="19">
        <f t="shared" si="31"/>
        <v>639.58</v>
      </c>
      <c r="G67" s="15" t="e">
        <f>SUMIF([1]附件2!$A:$A,A:A,[1]附件2!$M:$M)</f>
        <v>#VALUE!</v>
      </c>
      <c r="H67" s="15" t="e">
        <f>SUMIF([1]附件1!$A:$A,A:A,[1]附件1!$E:$E)</f>
        <v>#VALUE!</v>
      </c>
      <c r="I67" s="15" t="e">
        <f>SUMIF([1]附件2!$A:$A,A:A,[1]附件2!$M:$M)</f>
        <v>#VALUE!</v>
      </c>
      <c r="J67" s="15"/>
      <c r="K67" s="15"/>
    </row>
    <row r="68" s="1" customFormat="true" ht="16.5" customHeight="true" spans="1:11">
      <c r="A68" s="14" t="s">
        <v>351</v>
      </c>
      <c r="B68" s="21">
        <f t="shared" ref="B68:F68" si="32">SUM(B69:B73)</f>
        <v>124.7</v>
      </c>
      <c r="C68" s="21">
        <f t="shared" si="32"/>
        <v>2344.36</v>
      </c>
      <c r="D68" s="21"/>
      <c r="E68" s="20">
        <f t="shared" si="6"/>
        <v>0</v>
      </c>
      <c r="F68" s="21">
        <f t="shared" si="32"/>
        <v>907.01</v>
      </c>
      <c r="G68" s="15" t="e">
        <f>SUMIF([1]附件2!$A:$A,A:A,[1]附件2!$M:$M)</f>
        <v>#VALUE!</v>
      </c>
      <c r="H68" s="15" t="e">
        <f>SUMIF([1]附件1!$A:$A,A:A,[1]附件1!$E:$E)</f>
        <v>#VALUE!</v>
      </c>
      <c r="I68" s="15" t="e">
        <f>SUMIF([1]附件2!$A:$A,A:A,[1]附件2!$M:$M)</f>
        <v>#VALUE!</v>
      </c>
      <c r="J68" s="21">
        <f>SUM(J69:J73)</f>
        <v>137.54</v>
      </c>
      <c r="K68" s="21">
        <f>SUM(K69:K73)</f>
        <v>1437.35</v>
      </c>
    </row>
    <row r="69" s="1" customFormat="true" ht="16.5" customHeight="true" spans="1:11">
      <c r="A69" s="16" t="s">
        <v>352</v>
      </c>
      <c r="B69" s="17"/>
      <c r="C69" s="19">
        <f t="shared" ref="C69:C73" si="33">ROUND(B69*94*0.2,2)</f>
        <v>0</v>
      </c>
      <c r="D69" s="20">
        <v>0</v>
      </c>
      <c r="E69" s="20">
        <f t="shared" si="6"/>
        <v>0</v>
      </c>
      <c r="F69" s="19">
        <f t="shared" ref="F69:F73" si="34">ROUND(B69*E69,2)</f>
        <v>0</v>
      </c>
      <c r="G69" s="15" t="e">
        <f>SUMIF([1]附件2!$A:$A,A:A,[1]附件2!$M:$M)</f>
        <v>#VALUE!</v>
      </c>
      <c r="H69" s="15" t="e">
        <f>SUMIF([1]附件1!$A:$A,A:A,[1]附件1!$E:$E)</f>
        <v>#VALUE!</v>
      </c>
      <c r="I69" s="15" t="e">
        <f>SUMIF([1]附件2!$A:$A,A:A,[1]附件2!$M:$M)</f>
        <v>#VALUE!</v>
      </c>
      <c r="J69" s="15">
        <v>137.54</v>
      </c>
      <c r="K69" s="15">
        <v>1437.35</v>
      </c>
    </row>
    <row r="70" s="1" customFormat="true" ht="16.5" customHeight="true" spans="1:11">
      <c r="A70" s="16" t="s">
        <v>353</v>
      </c>
      <c r="B70" s="17">
        <v>83.2</v>
      </c>
      <c r="C70" s="19">
        <f t="shared" si="33"/>
        <v>1564.16</v>
      </c>
      <c r="D70" s="20">
        <v>6.78</v>
      </c>
      <c r="E70" s="20">
        <f t="shared" si="6"/>
        <v>7.16</v>
      </c>
      <c r="F70" s="19">
        <f t="shared" si="34"/>
        <v>595.71</v>
      </c>
      <c r="G70" s="15" t="e">
        <f>SUMIF([1]附件2!$A:$A,A:A,[1]附件2!$M:$M)</f>
        <v>#VALUE!</v>
      </c>
      <c r="H70" s="15" t="e">
        <f>SUMIF([1]附件1!$A:$A,A:A,[1]附件1!$E:$E)</f>
        <v>#VALUE!</v>
      </c>
      <c r="I70" s="15" t="e">
        <f>SUMIF([1]附件2!$A:$A,A:A,[1]附件2!$M:$M)</f>
        <v>#VALUE!</v>
      </c>
      <c r="J70" s="15"/>
      <c r="K70" s="15"/>
    </row>
    <row r="71" s="1" customFormat="true" ht="16.5" customHeight="true" spans="1:11">
      <c r="A71" s="16" t="s">
        <v>354</v>
      </c>
      <c r="B71" s="17">
        <v>14.1</v>
      </c>
      <c r="C71" s="19">
        <f t="shared" si="33"/>
        <v>265.08</v>
      </c>
      <c r="D71" s="20">
        <v>5.68</v>
      </c>
      <c r="E71" s="20">
        <f t="shared" si="6"/>
        <v>6</v>
      </c>
      <c r="F71" s="19">
        <f t="shared" si="34"/>
        <v>84.6</v>
      </c>
      <c r="G71" s="15" t="e">
        <f>SUMIF([1]附件2!$A:$A,A:A,[1]附件2!$M:$M)</f>
        <v>#VALUE!</v>
      </c>
      <c r="H71" s="15" t="e">
        <f>SUMIF([1]附件1!$A:$A,A:A,[1]附件1!$E:$E)</f>
        <v>#VALUE!</v>
      </c>
      <c r="I71" s="15" t="e">
        <f>SUMIF([1]附件2!$A:$A,A:A,[1]附件2!$M:$M)</f>
        <v>#VALUE!</v>
      </c>
      <c r="J71" s="15"/>
      <c r="K71" s="15"/>
    </row>
    <row r="72" s="1" customFormat="true" ht="16.5" customHeight="true" spans="1:11">
      <c r="A72" s="16" t="s">
        <v>355</v>
      </c>
      <c r="B72" s="17">
        <v>23.6</v>
      </c>
      <c r="C72" s="19">
        <f t="shared" si="33"/>
        <v>443.68</v>
      </c>
      <c r="D72" s="20">
        <v>7.63</v>
      </c>
      <c r="E72" s="20">
        <f t="shared" si="6"/>
        <v>8.06</v>
      </c>
      <c r="F72" s="19">
        <f t="shared" si="34"/>
        <v>190.22</v>
      </c>
      <c r="G72" s="15" t="e">
        <f>SUMIF([1]附件2!$A:$A,A:A,[1]附件2!$M:$M)</f>
        <v>#VALUE!</v>
      </c>
      <c r="H72" s="15" t="e">
        <f>SUMIF([1]附件1!$A:$A,A:A,[1]附件1!$E:$E)</f>
        <v>#VALUE!</v>
      </c>
      <c r="I72" s="15" t="e">
        <f>SUMIF([1]附件2!$A:$A,A:A,[1]附件2!$M:$M)</f>
        <v>#VALUE!</v>
      </c>
      <c r="J72" s="15"/>
      <c r="K72" s="15"/>
    </row>
    <row r="73" s="1" customFormat="true" ht="16.5" customHeight="true" spans="1:11">
      <c r="A73" s="16" t="s">
        <v>356</v>
      </c>
      <c r="B73" s="17">
        <v>3.8</v>
      </c>
      <c r="C73" s="19">
        <f t="shared" si="33"/>
        <v>71.44</v>
      </c>
      <c r="D73" s="20">
        <v>9.09</v>
      </c>
      <c r="E73" s="20">
        <f t="shared" si="6"/>
        <v>9.6</v>
      </c>
      <c r="F73" s="19">
        <f t="shared" si="34"/>
        <v>36.48</v>
      </c>
      <c r="G73" s="15" t="e">
        <f>SUMIF([1]附件2!$A:$A,A:A,[1]附件2!$M:$M)</f>
        <v>#VALUE!</v>
      </c>
      <c r="H73" s="15" t="e">
        <f>SUMIF([1]附件1!$A:$A,A:A,[1]附件1!$E:$E)</f>
        <v>#VALUE!</v>
      </c>
      <c r="I73" s="15" t="e">
        <f>SUMIF([1]附件2!$A:$A,A:A,[1]附件2!$M:$M)</f>
        <v>#VALUE!</v>
      </c>
      <c r="J73" s="15"/>
      <c r="K73" s="15"/>
    </row>
    <row r="74" s="1" customFormat="true" ht="16.5" customHeight="true" spans="1:11">
      <c r="A74" s="14" t="s">
        <v>357</v>
      </c>
      <c r="B74" s="21">
        <f t="shared" ref="B74:F74" si="35">SUM(B75:B78)</f>
        <v>192</v>
      </c>
      <c r="C74" s="21">
        <f t="shared" si="35"/>
        <v>3609.6</v>
      </c>
      <c r="D74" s="21"/>
      <c r="E74" s="20">
        <f t="shared" ref="E74:E137" si="36">ROUND(D74*94/89,2)</f>
        <v>0</v>
      </c>
      <c r="F74" s="21">
        <f t="shared" si="35"/>
        <v>1671.84</v>
      </c>
      <c r="G74" s="15" t="e">
        <f>SUMIF([1]附件2!$A:$A,A:A,[1]附件2!$M:$M)</f>
        <v>#VALUE!</v>
      </c>
      <c r="H74" s="15" t="e">
        <f>SUMIF([1]附件1!$A:$A,A:A,[1]附件1!$E:$E)</f>
        <v>#VALUE!</v>
      </c>
      <c r="I74" s="15" t="e">
        <f>SUMIF([1]附件2!$A:$A,A:A,[1]附件2!$M:$M)</f>
        <v>#VALUE!</v>
      </c>
      <c r="J74" s="21">
        <f>SUM(J75:J78)</f>
        <v>244.31</v>
      </c>
      <c r="K74" s="21">
        <f>SUM(K75:K78)</f>
        <v>1937.76</v>
      </c>
    </row>
    <row r="75" s="1" customFormat="true" ht="16.5" customHeight="true" spans="1:11">
      <c r="A75" s="16" t="s">
        <v>358</v>
      </c>
      <c r="B75" s="17"/>
      <c r="C75" s="19">
        <f t="shared" ref="C75:C78" si="37">ROUND(B75*94*0.2,2)</f>
        <v>0</v>
      </c>
      <c r="D75" s="20">
        <v>0</v>
      </c>
      <c r="E75" s="20">
        <f t="shared" si="36"/>
        <v>0</v>
      </c>
      <c r="F75" s="19">
        <f t="shared" ref="F75:F78" si="38">ROUND(B75*E75,2)</f>
        <v>0</v>
      </c>
      <c r="G75" s="15" t="e">
        <f>SUMIF([1]附件2!$A:$A,A:A,[1]附件2!$M:$M)</f>
        <v>#VALUE!</v>
      </c>
      <c r="H75" s="15" t="e">
        <f>SUMIF([1]附件1!$A:$A,A:A,[1]附件1!$E:$E)</f>
        <v>#VALUE!</v>
      </c>
      <c r="I75" s="15" t="e">
        <f>SUMIF([1]附件2!$A:$A,A:A,[1]附件2!$M:$M)</f>
        <v>#VALUE!</v>
      </c>
      <c r="J75" s="15">
        <v>244.31</v>
      </c>
      <c r="K75" s="15">
        <v>1937.76</v>
      </c>
    </row>
    <row r="76" s="1" customFormat="true" ht="16.5" customHeight="true" spans="1:11">
      <c r="A76" s="16" t="s">
        <v>359</v>
      </c>
      <c r="B76" s="17">
        <v>83.1</v>
      </c>
      <c r="C76" s="19">
        <f t="shared" si="37"/>
        <v>1562.28</v>
      </c>
      <c r="D76" s="20">
        <v>8.19</v>
      </c>
      <c r="E76" s="20">
        <f t="shared" si="36"/>
        <v>8.65</v>
      </c>
      <c r="F76" s="19">
        <f t="shared" si="38"/>
        <v>718.82</v>
      </c>
      <c r="G76" s="15" t="e">
        <f>SUMIF([1]附件2!$A:$A,A:A,[1]附件2!$M:$M)</f>
        <v>#VALUE!</v>
      </c>
      <c r="H76" s="15" t="e">
        <f>SUMIF([1]附件1!$A:$A,A:A,[1]附件1!$E:$E)</f>
        <v>#VALUE!</v>
      </c>
      <c r="I76" s="15" t="e">
        <f>SUMIF([1]附件2!$A:$A,A:A,[1]附件2!$M:$M)</f>
        <v>#VALUE!</v>
      </c>
      <c r="J76" s="15"/>
      <c r="K76" s="15"/>
    </row>
    <row r="77" s="1" customFormat="true" ht="16.5" customHeight="true" spans="1:11">
      <c r="A77" s="16" t="s">
        <v>360</v>
      </c>
      <c r="B77" s="17">
        <v>56.4</v>
      </c>
      <c r="C77" s="19">
        <f t="shared" si="37"/>
        <v>1060.32</v>
      </c>
      <c r="D77" s="20">
        <v>8.7</v>
      </c>
      <c r="E77" s="20">
        <f t="shared" si="36"/>
        <v>9.19</v>
      </c>
      <c r="F77" s="19">
        <f t="shared" si="38"/>
        <v>518.32</v>
      </c>
      <c r="G77" s="15" t="e">
        <f>SUMIF([1]附件2!$A:$A,A:A,[1]附件2!$M:$M)</f>
        <v>#VALUE!</v>
      </c>
      <c r="H77" s="15" t="e">
        <f>SUMIF([1]附件1!$A:$A,A:A,[1]附件1!$E:$E)</f>
        <v>#VALUE!</v>
      </c>
      <c r="I77" s="15" t="e">
        <f>SUMIF([1]附件2!$A:$A,A:A,[1]附件2!$M:$M)</f>
        <v>#VALUE!</v>
      </c>
      <c r="J77" s="15"/>
      <c r="K77" s="15"/>
    </row>
    <row r="78" s="1" customFormat="true" ht="16.5" customHeight="true" spans="1:11">
      <c r="A78" s="16" t="s">
        <v>361</v>
      </c>
      <c r="B78" s="17">
        <v>52.5</v>
      </c>
      <c r="C78" s="19">
        <f t="shared" si="37"/>
        <v>987</v>
      </c>
      <c r="D78" s="20">
        <v>7.84</v>
      </c>
      <c r="E78" s="20">
        <f t="shared" si="36"/>
        <v>8.28</v>
      </c>
      <c r="F78" s="19">
        <f t="shared" si="38"/>
        <v>434.7</v>
      </c>
      <c r="G78" s="15" t="e">
        <f>SUMIF([1]附件2!$A:$A,A:A,[1]附件2!$M:$M)</f>
        <v>#VALUE!</v>
      </c>
      <c r="H78" s="15" t="e">
        <f>SUMIF([1]附件1!$A:$A,A:A,[1]附件1!$E:$E)</f>
        <v>#VALUE!</v>
      </c>
      <c r="I78" s="15" t="e">
        <f>SUMIF([1]附件2!$A:$A,A:A,[1]附件2!$M:$M)</f>
        <v>#VALUE!</v>
      </c>
      <c r="J78" s="15"/>
      <c r="K78" s="15"/>
    </row>
    <row r="79" s="1" customFormat="true" ht="16.5" customHeight="true" spans="1:11">
      <c r="A79" s="14" t="s">
        <v>362</v>
      </c>
      <c r="B79" s="21">
        <f t="shared" ref="B79:F79" si="39">SUM(B80:B83)</f>
        <v>219.6</v>
      </c>
      <c r="C79" s="21">
        <f t="shared" si="39"/>
        <v>4128.48</v>
      </c>
      <c r="D79" s="21"/>
      <c r="E79" s="20">
        <f t="shared" si="36"/>
        <v>0</v>
      </c>
      <c r="F79" s="21">
        <f t="shared" si="39"/>
        <v>2101.3</v>
      </c>
      <c r="G79" s="15" t="e">
        <f>SUMIF([1]附件2!$A:$A,A:A,[1]附件2!$M:$M)</f>
        <v>#VALUE!</v>
      </c>
      <c r="H79" s="15" t="e">
        <f>SUMIF([1]附件1!$A:$A,A:A,[1]附件1!$E:$E)</f>
        <v>#VALUE!</v>
      </c>
      <c r="I79" s="15" t="e">
        <f>SUMIF([1]附件2!$A:$A,A:A,[1]附件2!$M:$M)</f>
        <v>#VALUE!</v>
      </c>
      <c r="J79" s="21">
        <f>SUM(J80:J83)</f>
        <v>317.1</v>
      </c>
      <c r="K79" s="21">
        <f>SUM(K80:K83)</f>
        <v>2027.18</v>
      </c>
    </row>
    <row r="80" s="1" customFormat="true" ht="16.5" customHeight="true" spans="1:11">
      <c r="A80" s="16" t="s">
        <v>363</v>
      </c>
      <c r="B80" s="17"/>
      <c r="C80" s="19">
        <f t="shared" ref="C80:C83" si="40">ROUND(B80*94*0.2,2)</f>
        <v>0</v>
      </c>
      <c r="D80" s="20">
        <v>0</v>
      </c>
      <c r="E80" s="20">
        <f t="shared" si="36"/>
        <v>0</v>
      </c>
      <c r="F80" s="19">
        <f t="shared" ref="F80:F83" si="41">ROUND(B80*E80,2)</f>
        <v>0</v>
      </c>
      <c r="G80" s="15" t="e">
        <f>SUMIF([1]附件2!$A:$A,A:A,[1]附件2!$M:$M)</f>
        <v>#VALUE!</v>
      </c>
      <c r="H80" s="15" t="e">
        <f>SUMIF([1]附件1!$A:$A,A:A,[1]附件1!$E:$E)</f>
        <v>#VALUE!</v>
      </c>
      <c r="I80" s="15" t="e">
        <f>SUMIF([1]附件2!$A:$A,A:A,[1]附件2!$M:$M)</f>
        <v>#VALUE!</v>
      </c>
      <c r="J80" s="15">
        <v>317.1</v>
      </c>
      <c r="K80" s="15">
        <v>2027.18</v>
      </c>
    </row>
    <row r="81" s="1" customFormat="true" ht="16.5" customHeight="true" spans="1:11">
      <c r="A81" s="16" t="s">
        <v>364</v>
      </c>
      <c r="B81" s="17">
        <v>91.3</v>
      </c>
      <c r="C81" s="19">
        <f t="shared" si="40"/>
        <v>1716.44</v>
      </c>
      <c r="D81" s="20">
        <v>6.55</v>
      </c>
      <c r="E81" s="20">
        <f t="shared" si="36"/>
        <v>6.92</v>
      </c>
      <c r="F81" s="19">
        <f t="shared" si="41"/>
        <v>631.8</v>
      </c>
      <c r="G81" s="15" t="e">
        <f>SUMIF([1]附件2!$A:$A,A:A,[1]附件2!$M:$M)</f>
        <v>#VALUE!</v>
      </c>
      <c r="H81" s="15" t="e">
        <f>SUMIF([1]附件1!$A:$A,A:A,[1]附件1!$E:$E)</f>
        <v>#VALUE!</v>
      </c>
      <c r="I81" s="15" t="e">
        <f>SUMIF([1]附件2!$A:$A,A:A,[1]附件2!$M:$M)</f>
        <v>#VALUE!</v>
      </c>
      <c r="J81" s="15"/>
      <c r="K81" s="15"/>
    </row>
    <row r="82" s="1" customFormat="true" ht="16.5" customHeight="true" spans="1:11">
      <c r="A82" s="16" t="s">
        <v>365</v>
      </c>
      <c r="B82" s="17">
        <v>95.1</v>
      </c>
      <c r="C82" s="19">
        <f t="shared" si="40"/>
        <v>1787.88</v>
      </c>
      <c r="D82" s="20">
        <v>11.02</v>
      </c>
      <c r="E82" s="20">
        <f t="shared" si="36"/>
        <v>11.64</v>
      </c>
      <c r="F82" s="19">
        <f t="shared" si="41"/>
        <v>1106.96</v>
      </c>
      <c r="G82" s="15" t="e">
        <f>SUMIF([1]附件2!$A:$A,A:A,[1]附件2!$M:$M)</f>
        <v>#VALUE!</v>
      </c>
      <c r="H82" s="15" t="e">
        <f>SUMIF([1]附件1!$A:$A,A:A,[1]附件1!$E:$E)</f>
        <v>#VALUE!</v>
      </c>
      <c r="I82" s="15" t="e">
        <f>SUMIF([1]附件2!$A:$A,A:A,[1]附件2!$M:$M)</f>
        <v>#VALUE!</v>
      </c>
      <c r="J82" s="15"/>
      <c r="K82" s="15"/>
    </row>
    <row r="83" s="1" customFormat="true" ht="16.5" customHeight="true" spans="1:11">
      <c r="A83" s="16" t="s">
        <v>366</v>
      </c>
      <c r="B83" s="17">
        <v>33.2</v>
      </c>
      <c r="C83" s="19">
        <f t="shared" si="40"/>
        <v>624.16</v>
      </c>
      <c r="D83" s="20">
        <v>10.34</v>
      </c>
      <c r="E83" s="20">
        <f t="shared" si="36"/>
        <v>10.92</v>
      </c>
      <c r="F83" s="19">
        <f t="shared" si="41"/>
        <v>362.54</v>
      </c>
      <c r="G83" s="15" t="e">
        <f>SUMIF([1]附件2!$A:$A,A:A,[1]附件2!$M:$M)</f>
        <v>#VALUE!</v>
      </c>
      <c r="H83" s="15" t="e">
        <f>SUMIF([1]附件1!$A:$A,A:A,[1]附件1!$E:$E)</f>
        <v>#VALUE!</v>
      </c>
      <c r="I83" s="15" t="e">
        <f>SUMIF([1]附件2!$A:$A,A:A,[1]附件2!$M:$M)</f>
        <v>#VALUE!</v>
      </c>
      <c r="J83" s="15"/>
      <c r="K83" s="15"/>
    </row>
    <row r="84" s="1" customFormat="true" ht="16.5" customHeight="true" spans="1:11">
      <c r="A84" s="14" t="s">
        <v>367</v>
      </c>
      <c r="B84" s="21">
        <f t="shared" ref="B84:F84" si="42">SUM(B85:B87)</f>
        <v>97.3</v>
      </c>
      <c r="C84" s="21">
        <f t="shared" si="42"/>
        <v>1829.24</v>
      </c>
      <c r="D84" s="21"/>
      <c r="E84" s="20">
        <f t="shared" si="36"/>
        <v>0</v>
      </c>
      <c r="F84" s="21">
        <f t="shared" si="42"/>
        <v>802.73</v>
      </c>
      <c r="G84" s="15" t="e">
        <f>SUMIF([1]附件2!$A:$A,A:A,[1]附件2!$M:$M)</f>
        <v>#VALUE!</v>
      </c>
      <c r="H84" s="15" t="e">
        <f>SUMIF([1]附件1!$A:$A,A:A,[1]附件1!$E:$E)</f>
        <v>#VALUE!</v>
      </c>
      <c r="I84" s="15" t="e">
        <f>SUMIF([1]附件2!$A:$A,A:A,[1]附件2!$M:$M)</f>
        <v>#VALUE!</v>
      </c>
      <c r="J84" s="21">
        <f>SUM(J85:J87)</f>
        <v>115.99</v>
      </c>
      <c r="K84" s="21">
        <f>SUM(K85:K87)</f>
        <v>1026.51</v>
      </c>
    </row>
    <row r="85" s="1" customFormat="true" ht="16.5" customHeight="true" spans="1:11">
      <c r="A85" s="16" t="s">
        <v>368</v>
      </c>
      <c r="B85" s="17"/>
      <c r="C85" s="19">
        <f t="shared" ref="C85:C87" si="43">ROUND(B85*94*0.2,2)</f>
        <v>0</v>
      </c>
      <c r="D85" s="20">
        <v>0</v>
      </c>
      <c r="E85" s="20">
        <f t="shared" si="36"/>
        <v>0</v>
      </c>
      <c r="F85" s="19">
        <f t="shared" ref="F85:F87" si="44">ROUND(B85*E85,2)</f>
        <v>0</v>
      </c>
      <c r="G85" s="15" t="e">
        <f>SUMIF([1]附件2!$A:$A,A:A,[1]附件2!$M:$M)</f>
        <v>#VALUE!</v>
      </c>
      <c r="H85" s="15" t="e">
        <f>SUMIF([1]附件1!$A:$A,A:A,[1]附件1!$E:$E)</f>
        <v>#VALUE!</v>
      </c>
      <c r="I85" s="15" t="e">
        <f>SUMIF([1]附件2!$A:$A,A:A,[1]附件2!$M:$M)</f>
        <v>#VALUE!</v>
      </c>
      <c r="J85" s="15">
        <v>115.99</v>
      </c>
      <c r="K85" s="15">
        <v>1026.51</v>
      </c>
    </row>
    <row r="86" s="1" customFormat="true" ht="16.5" customHeight="true" spans="1:11">
      <c r="A86" s="16" t="s">
        <v>369</v>
      </c>
      <c r="B86" s="17">
        <v>74.3</v>
      </c>
      <c r="C86" s="19">
        <f t="shared" si="43"/>
        <v>1396.84</v>
      </c>
      <c r="D86" s="20">
        <v>7.81</v>
      </c>
      <c r="E86" s="20">
        <f t="shared" si="36"/>
        <v>8.25</v>
      </c>
      <c r="F86" s="19">
        <f t="shared" si="44"/>
        <v>612.98</v>
      </c>
      <c r="G86" s="15" t="e">
        <f>SUMIF([1]附件2!$A:$A,A:A,[1]附件2!$M:$M)</f>
        <v>#VALUE!</v>
      </c>
      <c r="H86" s="15" t="e">
        <f>SUMIF([1]附件1!$A:$A,A:A,[1]附件1!$E:$E)</f>
        <v>#VALUE!</v>
      </c>
      <c r="I86" s="15" t="e">
        <f>SUMIF([1]附件2!$A:$A,A:A,[1]附件2!$M:$M)</f>
        <v>#VALUE!</v>
      </c>
      <c r="J86" s="15"/>
      <c r="K86" s="15"/>
    </row>
    <row r="87" s="1" customFormat="true" ht="16.5" customHeight="true" spans="1:11">
      <c r="A87" s="22" t="s">
        <v>370</v>
      </c>
      <c r="B87" s="17">
        <v>23</v>
      </c>
      <c r="C87" s="19">
        <f t="shared" si="43"/>
        <v>432.4</v>
      </c>
      <c r="D87" s="20">
        <v>7.81</v>
      </c>
      <c r="E87" s="20">
        <f t="shared" si="36"/>
        <v>8.25</v>
      </c>
      <c r="F87" s="19">
        <f t="shared" si="44"/>
        <v>189.75</v>
      </c>
      <c r="G87" s="15" t="e">
        <f>SUMIF([1]附件2!$A:$A,A:A,[1]附件2!$M:$M)</f>
        <v>#VALUE!</v>
      </c>
      <c r="H87" s="15" t="e">
        <f>SUMIF([1]附件1!$A:$A,A:A,[1]附件1!$E:$E)</f>
        <v>#VALUE!</v>
      </c>
      <c r="I87" s="15" t="e">
        <f>SUMIF([1]附件2!$A:$A,A:A,[1]附件2!$M:$M)</f>
        <v>#VALUE!</v>
      </c>
      <c r="J87" s="15"/>
      <c r="K87" s="15"/>
    </row>
    <row r="88" s="1" customFormat="true" ht="16.5" customHeight="true" spans="1:11">
      <c r="A88" s="14" t="s">
        <v>371</v>
      </c>
      <c r="B88" s="21">
        <f t="shared" ref="B88:F88" si="45">SUM(B89:B91)</f>
        <v>185.1</v>
      </c>
      <c r="C88" s="21">
        <f t="shared" si="45"/>
        <v>3479.88</v>
      </c>
      <c r="D88" s="21"/>
      <c r="E88" s="20">
        <f t="shared" si="36"/>
        <v>0</v>
      </c>
      <c r="F88" s="21">
        <f t="shared" si="45"/>
        <v>1530.33</v>
      </c>
      <c r="G88" s="15" t="e">
        <f>SUMIF([1]附件2!$A:$A,A:A,[1]附件2!$M:$M)</f>
        <v>#VALUE!</v>
      </c>
      <c r="H88" s="15" t="e">
        <f>SUMIF([1]附件1!$A:$A,A:A,[1]附件1!$E:$E)</f>
        <v>#VALUE!</v>
      </c>
      <c r="I88" s="15" t="e">
        <f>SUMIF([1]附件2!$A:$A,A:A,[1]附件2!$M:$M)</f>
        <v>#VALUE!</v>
      </c>
      <c r="J88" s="21">
        <f>SUM(J89:J91)</f>
        <v>225.6</v>
      </c>
      <c r="K88" s="21">
        <f>SUM(K89:K91)</f>
        <v>1949.55</v>
      </c>
    </row>
    <row r="89" s="1" customFormat="true" ht="16.5" customHeight="true" spans="1:11">
      <c r="A89" s="16" t="s">
        <v>372</v>
      </c>
      <c r="B89" s="17"/>
      <c r="C89" s="19">
        <f t="shared" ref="C89:C91" si="46">ROUND(B89*94*0.2,2)</f>
        <v>0</v>
      </c>
      <c r="D89" s="20">
        <v>0</v>
      </c>
      <c r="E89" s="20">
        <f t="shared" si="36"/>
        <v>0</v>
      </c>
      <c r="F89" s="19">
        <f t="shared" ref="F89:F91" si="47">ROUND(B89*E89,2)</f>
        <v>0</v>
      </c>
      <c r="G89" s="15" t="e">
        <f>SUMIF([1]附件2!$A:$A,A:A,[1]附件2!$M:$M)</f>
        <v>#VALUE!</v>
      </c>
      <c r="H89" s="15" t="e">
        <f>SUMIF([1]附件1!$A:$A,A:A,[1]附件1!$E:$E)</f>
        <v>#VALUE!</v>
      </c>
      <c r="I89" s="15" t="e">
        <f>SUMIF([1]附件2!$A:$A,A:A,[1]附件2!$M:$M)</f>
        <v>#VALUE!</v>
      </c>
      <c r="J89" s="15">
        <v>225.6</v>
      </c>
      <c r="K89" s="15">
        <v>1949.55</v>
      </c>
    </row>
    <row r="90" s="1" customFormat="true" ht="16.5" customHeight="true" spans="1:11">
      <c r="A90" s="16" t="s">
        <v>373</v>
      </c>
      <c r="B90" s="17">
        <v>91.1</v>
      </c>
      <c r="C90" s="19">
        <f t="shared" si="46"/>
        <v>1712.68</v>
      </c>
      <c r="D90" s="20">
        <v>7.67</v>
      </c>
      <c r="E90" s="20">
        <f t="shared" si="36"/>
        <v>8.1</v>
      </c>
      <c r="F90" s="19">
        <f t="shared" si="47"/>
        <v>737.91</v>
      </c>
      <c r="G90" s="15" t="e">
        <f>SUMIF([1]附件2!$A:$A,A:A,[1]附件2!$M:$M)</f>
        <v>#VALUE!</v>
      </c>
      <c r="H90" s="15" t="e">
        <f>SUMIF([1]附件1!$A:$A,A:A,[1]附件1!$E:$E)</f>
        <v>#VALUE!</v>
      </c>
      <c r="I90" s="15" t="e">
        <f>SUMIF([1]附件2!$A:$A,A:A,[1]附件2!$M:$M)</f>
        <v>#VALUE!</v>
      </c>
      <c r="J90" s="15"/>
      <c r="K90" s="15"/>
    </row>
    <row r="91" s="1" customFormat="true" ht="16.5" customHeight="true" spans="1:11">
      <c r="A91" s="16" t="s">
        <v>374</v>
      </c>
      <c r="B91" s="17">
        <v>94</v>
      </c>
      <c r="C91" s="19">
        <f t="shared" si="46"/>
        <v>1767.2</v>
      </c>
      <c r="D91" s="20">
        <v>7.98</v>
      </c>
      <c r="E91" s="20">
        <f t="shared" si="36"/>
        <v>8.43</v>
      </c>
      <c r="F91" s="19">
        <f t="shared" si="47"/>
        <v>792.42</v>
      </c>
      <c r="G91" s="15" t="e">
        <f>SUMIF([1]附件2!$A:$A,A:A,[1]附件2!$M:$M)</f>
        <v>#VALUE!</v>
      </c>
      <c r="H91" s="15" t="e">
        <f>SUMIF([1]附件1!$A:$A,A:A,[1]附件1!$E:$E)</f>
        <v>#VALUE!</v>
      </c>
      <c r="I91" s="15" t="e">
        <f>SUMIF([1]附件2!$A:$A,A:A,[1]附件2!$M:$M)</f>
        <v>#VALUE!</v>
      </c>
      <c r="J91" s="15"/>
      <c r="K91" s="15"/>
    </row>
    <row r="92" s="1" customFormat="true" ht="16.5" customHeight="true" spans="1:11">
      <c r="A92" s="14" t="s">
        <v>375</v>
      </c>
      <c r="B92" s="21">
        <f t="shared" ref="B92:F92" si="48">SUM(B93:B95)</f>
        <v>105.25</v>
      </c>
      <c r="C92" s="21">
        <f t="shared" si="48"/>
        <v>1978.7</v>
      </c>
      <c r="D92" s="21"/>
      <c r="E92" s="20">
        <f t="shared" si="36"/>
        <v>0</v>
      </c>
      <c r="F92" s="21">
        <f t="shared" si="48"/>
        <v>1010.4</v>
      </c>
      <c r="G92" s="15" t="e">
        <f>SUMIF([1]附件2!$A:$A,A:A,[1]附件2!$M:$M)</f>
        <v>#VALUE!</v>
      </c>
      <c r="H92" s="15" t="e">
        <f>SUMIF([1]附件1!$A:$A,A:A,[1]附件1!$E:$E)</f>
        <v>#VALUE!</v>
      </c>
      <c r="I92" s="15" t="e">
        <f>SUMIF([1]附件2!$A:$A,A:A,[1]附件2!$M:$M)</f>
        <v>#VALUE!</v>
      </c>
      <c r="J92" s="21">
        <f>SUM(J93:J95)</f>
        <v>148.11</v>
      </c>
      <c r="K92" s="21">
        <f>SUM(K93:K95)</f>
        <v>968.3</v>
      </c>
    </row>
    <row r="93" s="1" customFormat="true" ht="16.5" customHeight="true" spans="1:11">
      <c r="A93" s="16" t="s">
        <v>376</v>
      </c>
      <c r="B93" s="17"/>
      <c r="C93" s="19">
        <f t="shared" ref="C93:C95" si="49">ROUND(B93*94*0.2,2)</f>
        <v>0</v>
      </c>
      <c r="D93" s="20">
        <v>0</v>
      </c>
      <c r="E93" s="20">
        <f t="shared" si="36"/>
        <v>0</v>
      </c>
      <c r="F93" s="19">
        <f t="shared" ref="F93:F95" si="50">ROUND(B93*E93,2)</f>
        <v>0</v>
      </c>
      <c r="G93" s="15" t="e">
        <f>SUMIF([1]附件2!$A:$A,A:A,[1]附件2!$M:$M)</f>
        <v>#VALUE!</v>
      </c>
      <c r="H93" s="15" t="e">
        <f>SUMIF([1]附件1!$A:$A,A:A,[1]附件1!$E:$E)</f>
        <v>#VALUE!</v>
      </c>
      <c r="I93" s="15" t="e">
        <f>SUMIF([1]附件2!$A:$A,A:A,[1]附件2!$M:$M)</f>
        <v>#VALUE!</v>
      </c>
      <c r="J93" s="15">
        <v>148.11</v>
      </c>
      <c r="K93" s="15">
        <v>968.3</v>
      </c>
    </row>
    <row r="94" s="1" customFormat="true" ht="16.5" customHeight="true" spans="1:11">
      <c r="A94" s="16" t="s">
        <v>377</v>
      </c>
      <c r="B94" s="17">
        <v>71.39</v>
      </c>
      <c r="C94" s="19">
        <f t="shared" si="49"/>
        <v>1342.13</v>
      </c>
      <c r="D94" s="20">
        <v>9.09</v>
      </c>
      <c r="E94" s="20">
        <f t="shared" si="36"/>
        <v>9.6</v>
      </c>
      <c r="F94" s="19">
        <f t="shared" si="50"/>
        <v>685.34</v>
      </c>
      <c r="G94" s="15" t="e">
        <f>SUMIF([1]附件2!$A:$A,A:A,[1]附件2!$M:$M)</f>
        <v>#VALUE!</v>
      </c>
      <c r="H94" s="15" t="e">
        <f>SUMIF([1]附件1!$A:$A,A:A,[1]附件1!$E:$E)</f>
        <v>#VALUE!</v>
      </c>
      <c r="I94" s="15" t="e">
        <f>SUMIF([1]附件2!$A:$A,A:A,[1]附件2!$M:$M)</f>
        <v>#VALUE!</v>
      </c>
      <c r="J94" s="15"/>
      <c r="K94" s="15"/>
    </row>
    <row r="95" s="1" customFormat="true" ht="16.5" customHeight="true" spans="1:11">
      <c r="A95" s="22" t="s">
        <v>378</v>
      </c>
      <c r="B95" s="17">
        <v>33.86</v>
      </c>
      <c r="C95" s="19">
        <f t="shared" si="49"/>
        <v>636.57</v>
      </c>
      <c r="D95" s="20">
        <v>9.09</v>
      </c>
      <c r="E95" s="20">
        <f t="shared" si="36"/>
        <v>9.6</v>
      </c>
      <c r="F95" s="19">
        <f t="shared" si="50"/>
        <v>325.06</v>
      </c>
      <c r="G95" s="15" t="e">
        <f>SUMIF([1]附件2!$A:$A,A:A,[1]附件2!$M:$M)</f>
        <v>#VALUE!</v>
      </c>
      <c r="H95" s="15" t="e">
        <f>SUMIF([1]附件1!$A:$A,A:A,[1]附件1!$E:$E)</f>
        <v>#VALUE!</v>
      </c>
      <c r="I95" s="15" t="e">
        <f>SUMIF([1]附件2!$A:$A,A:A,[1]附件2!$M:$M)</f>
        <v>#VALUE!</v>
      </c>
      <c r="J95" s="15"/>
      <c r="K95" s="15"/>
    </row>
    <row r="96" s="1" customFormat="true" ht="16.5" customHeight="true" spans="1:11">
      <c r="A96" s="14" t="s">
        <v>379</v>
      </c>
      <c r="B96" s="21">
        <f t="shared" ref="B96:F96" si="51">SUM(B97:B99)</f>
        <v>62.3</v>
      </c>
      <c r="C96" s="21">
        <f t="shared" si="51"/>
        <v>1171.24</v>
      </c>
      <c r="D96" s="21"/>
      <c r="E96" s="20">
        <f t="shared" si="36"/>
        <v>0</v>
      </c>
      <c r="F96" s="21">
        <f t="shared" si="51"/>
        <v>531.94</v>
      </c>
      <c r="G96" s="15" t="e">
        <f>SUMIF([1]附件2!$A:$A,A:A,[1]附件2!$M:$M)</f>
        <v>#VALUE!</v>
      </c>
      <c r="H96" s="15" t="e">
        <f>SUMIF([1]附件1!$A:$A,A:A,[1]附件1!$E:$E)</f>
        <v>#VALUE!</v>
      </c>
      <c r="I96" s="15" t="e">
        <f>SUMIF([1]附件2!$A:$A,A:A,[1]附件2!$M:$M)</f>
        <v>#VALUE!</v>
      </c>
      <c r="J96" s="21">
        <f>SUM(J97:J99)</f>
        <v>78.63</v>
      </c>
      <c r="K96" s="21">
        <f>SUM(K97:K99)</f>
        <v>639.3</v>
      </c>
    </row>
    <row r="97" s="1" customFormat="true" ht="16.5" customHeight="true" spans="1:11">
      <c r="A97" s="16" t="s">
        <v>380</v>
      </c>
      <c r="B97" s="17"/>
      <c r="C97" s="19">
        <f t="shared" ref="C97:C99" si="52">ROUND(B97*94*0.2,2)</f>
        <v>0</v>
      </c>
      <c r="D97" s="20">
        <v>0</v>
      </c>
      <c r="E97" s="20">
        <f t="shared" si="36"/>
        <v>0</v>
      </c>
      <c r="F97" s="19">
        <f t="shared" ref="F97:F99" si="53">ROUND(B97*E97,2)</f>
        <v>0</v>
      </c>
      <c r="G97" s="15" t="e">
        <f>SUMIF([1]附件2!$A:$A,A:A,[1]附件2!$M:$M)</f>
        <v>#VALUE!</v>
      </c>
      <c r="H97" s="15" t="e">
        <f>SUMIF([1]附件1!$A:$A,A:A,[1]附件1!$E:$E)</f>
        <v>#VALUE!</v>
      </c>
      <c r="I97" s="15" t="e">
        <f>SUMIF([1]附件2!$A:$A,A:A,[1]附件2!$M:$M)</f>
        <v>#VALUE!</v>
      </c>
      <c r="J97" s="15">
        <v>78.63</v>
      </c>
      <c r="K97" s="15">
        <v>639.3</v>
      </c>
    </row>
    <row r="98" s="1" customFormat="true" ht="16.5" customHeight="true" spans="1:11">
      <c r="A98" s="16" t="s">
        <v>381</v>
      </c>
      <c r="B98" s="17">
        <v>36.9</v>
      </c>
      <c r="C98" s="19">
        <f t="shared" si="52"/>
        <v>693.72</v>
      </c>
      <c r="D98" s="20">
        <v>8.37</v>
      </c>
      <c r="E98" s="20">
        <f t="shared" si="36"/>
        <v>8.84</v>
      </c>
      <c r="F98" s="19">
        <f t="shared" si="53"/>
        <v>326.2</v>
      </c>
      <c r="G98" s="15" t="e">
        <f>SUMIF([1]附件2!$A:$A,A:A,[1]附件2!$M:$M)</f>
        <v>#VALUE!</v>
      </c>
      <c r="H98" s="15" t="e">
        <f>SUMIF([1]附件1!$A:$A,A:A,[1]附件1!$E:$E)</f>
        <v>#VALUE!</v>
      </c>
      <c r="I98" s="15" t="e">
        <f>SUMIF([1]附件2!$A:$A,A:A,[1]附件2!$M:$M)</f>
        <v>#VALUE!</v>
      </c>
      <c r="J98" s="15"/>
      <c r="K98" s="15"/>
    </row>
    <row r="99" s="1" customFormat="true" ht="16.5" customHeight="true" spans="1:11">
      <c r="A99" s="16" t="s">
        <v>382</v>
      </c>
      <c r="B99" s="17">
        <v>25.4</v>
      </c>
      <c r="C99" s="19">
        <f t="shared" si="52"/>
        <v>477.52</v>
      </c>
      <c r="D99" s="20">
        <v>7.67</v>
      </c>
      <c r="E99" s="20">
        <f t="shared" si="36"/>
        <v>8.1</v>
      </c>
      <c r="F99" s="19">
        <f t="shared" si="53"/>
        <v>205.74</v>
      </c>
      <c r="G99" s="15" t="e">
        <f>SUMIF([1]附件2!$A:$A,A:A,[1]附件2!$M:$M)</f>
        <v>#VALUE!</v>
      </c>
      <c r="H99" s="15" t="e">
        <f>SUMIF([1]附件1!$A:$A,A:A,[1]附件1!$E:$E)</f>
        <v>#VALUE!</v>
      </c>
      <c r="I99" s="15" t="e">
        <f>SUMIF([1]附件2!$A:$A,A:A,[1]附件2!$M:$M)</f>
        <v>#VALUE!</v>
      </c>
      <c r="J99" s="15"/>
      <c r="K99" s="15"/>
    </row>
    <row r="100" s="1" customFormat="true" ht="16.5" customHeight="true" spans="1:11">
      <c r="A100" s="14" t="s">
        <v>383</v>
      </c>
      <c r="B100" s="21">
        <f t="shared" ref="B100:F100" si="54">SUM(B101:B103)</f>
        <v>123.87</v>
      </c>
      <c r="C100" s="21">
        <f t="shared" si="54"/>
        <v>2328.75</v>
      </c>
      <c r="D100" s="21"/>
      <c r="E100" s="20">
        <f t="shared" si="36"/>
        <v>0</v>
      </c>
      <c r="F100" s="21">
        <f t="shared" si="54"/>
        <v>1166.87</v>
      </c>
      <c r="G100" s="15" t="e">
        <f>SUMIF([1]附件2!$A:$A,A:A,[1]附件2!$M:$M)</f>
        <v>#VALUE!</v>
      </c>
      <c r="H100" s="15" t="e">
        <f>SUMIF([1]附件1!$A:$A,A:A,[1]附件1!$E:$E)</f>
        <v>#VALUE!</v>
      </c>
      <c r="I100" s="15" t="e">
        <f>SUMIF([1]附件2!$A:$A,A:A,[1]附件2!$M:$M)</f>
        <v>#VALUE!</v>
      </c>
      <c r="J100" s="21">
        <f>SUM(J101:J103)</f>
        <v>175.79</v>
      </c>
      <c r="K100" s="21">
        <f>SUM(K101:K103)</f>
        <v>1161.88</v>
      </c>
    </row>
    <row r="101" s="1" customFormat="true" ht="16.5" customHeight="true" spans="1:11">
      <c r="A101" s="16" t="s">
        <v>384</v>
      </c>
      <c r="B101" s="17"/>
      <c r="C101" s="19">
        <f t="shared" ref="C101:C103" si="55">ROUND(B101*94*0.2,2)</f>
        <v>0</v>
      </c>
      <c r="D101" s="20">
        <v>0</v>
      </c>
      <c r="E101" s="20">
        <f t="shared" si="36"/>
        <v>0</v>
      </c>
      <c r="F101" s="19">
        <f t="shared" ref="F101:F103" si="56">ROUND(B101*E101,2)</f>
        <v>0</v>
      </c>
      <c r="G101" s="15" t="e">
        <f>SUMIF([1]附件2!$A:$A,A:A,[1]附件2!$M:$M)</f>
        <v>#VALUE!</v>
      </c>
      <c r="H101" s="15" t="e">
        <f>SUMIF([1]附件1!$A:$A,A:A,[1]附件1!$E:$E)</f>
        <v>#VALUE!</v>
      </c>
      <c r="I101" s="15" t="e">
        <f>SUMIF([1]附件2!$A:$A,A:A,[1]附件2!$M:$M)</f>
        <v>#VALUE!</v>
      </c>
      <c r="J101" s="15">
        <v>175.79</v>
      </c>
      <c r="K101" s="15">
        <v>1161.88</v>
      </c>
    </row>
    <row r="102" s="1" customFormat="true" ht="16.5" customHeight="true" spans="1:11">
      <c r="A102" s="16" t="s">
        <v>385</v>
      </c>
      <c r="B102" s="17">
        <v>90.83</v>
      </c>
      <c r="C102" s="19">
        <f t="shared" si="55"/>
        <v>1707.6</v>
      </c>
      <c r="D102" s="20">
        <v>8.16</v>
      </c>
      <c r="E102" s="20">
        <f t="shared" si="36"/>
        <v>8.62</v>
      </c>
      <c r="F102" s="19">
        <f t="shared" si="56"/>
        <v>782.95</v>
      </c>
      <c r="G102" s="15" t="e">
        <f>SUMIF([1]附件2!$A:$A,A:A,[1]附件2!$M:$M)</f>
        <v>#VALUE!</v>
      </c>
      <c r="H102" s="15" t="e">
        <f>SUMIF([1]附件1!$A:$A,A:A,[1]附件1!$E:$E)</f>
        <v>#VALUE!</v>
      </c>
      <c r="I102" s="15" t="e">
        <f>SUMIF([1]附件2!$A:$A,A:A,[1]附件2!$M:$M)</f>
        <v>#VALUE!</v>
      </c>
      <c r="J102" s="15"/>
      <c r="K102" s="15"/>
    </row>
    <row r="103" s="1" customFormat="true" ht="16.5" customHeight="true" spans="1:11">
      <c r="A103" s="16" t="s">
        <v>386</v>
      </c>
      <c r="B103" s="17">
        <v>33.04</v>
      </c>
      <c r="C103" s="19">
        <f t="shared" si="55"/>
        <v>621.15</v>
      </c>
      <c r="D103" s="20">
        <v>11</v>
      </c>
      <c r="E103" s="20">
        <f t="shared" si="36"/>
        <v>11.62</v>
      </c>
      <c r="F103" s="19">
        <f t="shared" si="56"/>
        <v>383.92</v>
      </c>
      <c r="G103" s="15" t="e">
        <f>SUMIF([1]附件2!$A:$A,A:A,[1]附件2!$M:$M)</f>
        <v>#VALUE!</v>
      </c>
      <c r="H103" s="15" t="e">
        <f>SUMIF([1]附件1!$A:$A,A:A,[1]附件1!$E:$E)</f>
        <v>#VALUE!</v>
      </c>
      <c r="I103" s="15" t="e">
        <f>SUMIF([1]附件2!$A:$A,A:A,[1]附件2!$M:$M)</f>
        <v>#VALUE!</v>
      </c>
      <c r="J103" s="15"/>
      <c r="K103" s="15"/>
    </row>
    <row r="104" s="1" customFormat="true" ht="16.5" customHeight="true" spans="1:11">
      <c r="A104" s="14" t="s">
        <v>387</v>
      </c>
      <c r="B104" s="21">
        <f t="shared" ref="B104:F104" si="57">B105+B106</f>
        <v>85.6</v>
      </c>
      <c r="C104" s="21">
        <f t="shared" si="57"/>
        <v>1609.28</v>
      </c>
      <c r="D104" s="21"/>
      <c r="E104" s="20">
        <f t="shared" si="36"/>
        <v>0</v>
      </c>
      <c r="F104" s="21">
        <f t="shared" si="57"/>
        <v>672.82</v>
      </c>
      <c r="G104" s="15" t="e">
        <f>SUMIF([1]附件2!$A:$A,A:A,[1]附件2!$M:$M)</f>
        <v>#VALUE!</v>
      </c>
      <c r="H104" s="15" t="e">
        <f>SUMIF([1]附件1!$A:$A,A:A,[1]附件1!$E:$E)</f>
        <v>#VALUE!</v>
      </c>
      <c r="I104" s="15" t="e">
        <f>SUMIF([1]附件2!$A:$A,A:A,[1]附件2!$M:$M)</f>
        <v>#VALUE!</v>
      </c>
      <c r="J104" s="21">
        <f>J105+J106</f>
        <v>97.63</v>
      </c>
      <c r="K104" s="21">
        <f>K105+K106</f>
        <v>936.46</v>
      </c>
    </row>
    <row r="105" s="1" customFormat="true" ht="16.5" customHeight="true" spans="1:11">
      <c r="A105" s="16" t="s">
        <v>388</v>
      </c>
      <c r="B105" s="17"/>
      <c r="C105" s="19">
        <f t="shared" ref="C105:C121" si="58">ROUND(B105*94*0.2,2)</f>
        <v>0</v>
      </c>
      <c r="D105" s="20">
        <v>0</v>
      </c>
      <c r="E105" s="20">
        <f t="shared" si="36"/>
        <v>0</v>
      </c>
      <c r="F105" s="19">
        <f t="shared" ref="F105:F121" si="59">ROUND(B105*E105,2)</f>
        <v>0</v>
      </c>
      <c r="G105" s="15" t="e">
        <f>SUMIF([1]附件2!$A:$A,A:A,[1]附件2!$M:$M)</f>
        <v>#VALUE!</v>
      </c>
      <c r="H105" s="15" t="e">
        <f>SUMIF([1]附件1!$A:$A,A:A,[1]附件1!$E:$E)</f>
        <v>#VALUE!</v>
      </c>
      <c r="I105" s="15" t="e">
        <f>SUMIF([1]附件2!$A:$A,A:A,[1]附件2!$M:$M)</f>
        <v>#VALUE!</v>
      </c>
      <c r="J105" s="15">
        <v>97.63</v>
      </c>
      <c r="K105" s="15">
        <v>936.46</v>
      </c>
    </row>
    <row r="106" s="1" customFormat="true" ht="16.5" customHeight="true" spans="1:11">
      <c r="A106" s="16" t="s">
        <v>389</v>
      </c>
      <c r="B106" s="17">
        <v>85.6</v>
      </c>
      <c r="C106" s="19">
        <f t="shared" si="58"/>
        <v>1609.28</v>
      </c>
      <c r="D106" s="20">
        <v>7.44</v>
      </c>
      <c r="E106" s="20">
        <f t="shared" si="36"/>
        <v>7.86</v>
      </c>
      <c r="F106" s="19">
        <f t="shared" si="59"/>
        <v>672.82</v>
      </c>
      <c r="G106" s="15" t="e">
        <f>SUMIF([1]附件2!$A:$A,A:A,[1]附件2!$M:$M)</f>
        <v>#VALUE!</v>
      </c>
      <c r="H106" s="15" t="e">
        <f>SUMIF([1]附件1!$A:$A,A:A,[1]附件1!$E:$E)</f>
        <v>#VALUE!</v>
      </c>
      <c r="I106" s="15" t="e">
        <f>SUMIF([1]附件2!$A:$A,A:A,[1]附件2!$M:$M)</f>
        <v>#VALUE!</v>
      </c>
      <c r="J106" s="15"/>
      <c r="K106" s="15"/>
    </row>
    <row r="107" s="1" customFormat="true" ht="16.5" customHeight="true" spans="1:11">
      <c r="A107" s="14" t="s">
        <v>390</v>
      </c>
      <c r="B107" s="21">
        <f t="shared" ref="B107:F107" si="60">SUM(B108:B121)</f>
        <v>82.3</v>
      </c>
      <c r="C107" s="21">
        <f t="shared" si="60"/>
        <v>1547.25</v>
      </c>
      <c r="D107" s="21"/>
      <c r="E107" s="20">
        <f t="shared" si="36"/>
        <v>0</v>
      </c>
      <c r="F107" s="21">
        <f t="shared" si="60"/>
        <v>835.63</v>
      </c>
      <c r="G107" s="15" t="e">
        <f>SUMIF([1]附件2!$A:$A,A:A,[1]附件2!$M:$M)</f>
        <v>#VALUE!</v>
      </c>
      <c r="H107" s="15" t="e">
        <f>SUMIF([1]附件1!$A:$A,A:A,[1]附件1!$E:$E)</f>
        <v>#VALUE!</v>
      </c>
      <c r="I107" s="15" t="e">
        <f>SUMIF([1]附件2!$A:$A,A:A,[1]附件2!$M:$M)</f>
        <v>#VALUE!</v>
      </c>
      <c r="J107" s="21">
        <f>SUM(J108:J121)</f>
        <v>130.41</v>
      </c>
      <c r="K107" s="21">
        <f>SUM(K108:K121)</f>
        <v>711.62</v>
      </c>
    </row>
    <row r="108" s="1" customFormat="true" ht="16.5" customHeight="true" spans="1:11">
      <c r="A108" s="16" t="s">
        <v>391</v>
      </c>
      <c r="B108" s="17"/>
      <c r="C108" s="19">
        <f t="shared" si="58"/>
        <v>0</v>
      </c>
      <c r="D108" s="20">
        <v>0</v>
      </c>
      <c r="E108" s="20">
        <f t="shared" si="36"/>
        <v>0</v>
      </c>
      <c r="F108" s="19">
        <f t="shared" si="59"/>
        <v>0</v>
      </c>
      <c r="G108" s="15" t="e">
        <f>SUMIF([1]附件2!$A:$A,A:A,[1]附件2!$M:$M)</f>
        <v>#VALUE!</v>
      </c>
      <c r="H108" s="15" t="e">
        <f>SUMIF([1]附件1!$A:$A,A:A,[1]附件1!$E:$E)</f>
        <v>#VALUE!</v>
      </c>
      <c r="I108" s="15" t="e">
        <f>SUMIF([1]附件2!$A:$A,A:A,[1]附件2!$M:$M)</f>
        <v>#VALUE!</v>
      </c>
      <c r="J108" s="15">
        <v>130.41</v>
      </c>
      <c r="K108" s="15">
        <v>711.62</v>
      </c>
    </row>
    <row r="109" s="1" customFormat="true" ht="16.5" customHeight="true" spans="1:11">
      <c r="A109" s="16" t="s">
        <v>392</v>
      </c>
      <c r="B109" s="17">
        <v>8.32</v>
      </c>
      <c r="C109" s="19">
        <f t="shared" si="58"/>
        <v>156.42</v>
      </c>
      <c r="D109" s="20">
        <v>10.16</v>
      </c>
      <c r="E109" s="20">
        <f t="shared" si="36"/>
        <v>10.73</v>
      </c>
      <c r="F109" s="19">
        <f t="shared" si="59"/>
        <v>89.27</v>
      </c>
      <c r="G109" s="15" t="e">
        <f>SUMIF([1]附件2!$A:$A,A:A,[1]附件2!$M:$M)</f>
        <v>#VALUE!</v>
      </c>
      <c r="H109" s="15" t="e">
        <f>SUMIF([1]附件1!$A:$A,A:A,[1]附件1!$E:$E)</f>
        <v>#VALUE!</v>
      </c>
      <c r="I109" s="15" t="e">
        <f>SUMIF([1]附件2!$A:$A,A:A,[1]附件2!$M:$M)</f>
        <v>#VALUE!</v>
      </c>
      <c r="J109" s="15"/>
      <c r="K109" s="15"/>
    </row>
    <row r="110" s="1" customFormat="true" ht="16.5" customHeight="true" spans="1:11">
      <c r="A110" s="16" t="s">
        <v>393</v>
      </c>
      <c r="B110" s="17">
        <v>3.6</v>
      </c>
      <c r="C110" s="19">
        <f t="shared" si="58"/>
        <v>67.68</v>
      </c>
      <c r="D110" s="20">
        <v>9.96</v>
      </c>
      <c r="E110" s="20">
        <f t="shared" si="36"/>
        <v>10.52</v>
      </c>
      <c r="F110" s="19">
        <f t="shared" si="59"/>
        <v>37.87</v>
      </c>
      <c r="G110" s="15" t="e">
        <f>SUMIF([1]附件2!$A:$A,A:A,[1]附件2!$M:$M)</f>
        <v>#VALUE!</v>
      </c>
      <c r="H110" s="15" t="e">
        <f>SUMIF([1]附件1!$A:$A,A:A,[1]附件1!$E:$E)</f>
        <v>#VALUE!</v>
      </c>
      <c r="I110" s="15" t="e">
        <f>SUMIF([1]附件2!$A:$A,A:A,[1]附件2!$M:$M)</f>
        <v>#VALUE!</v>
      </c>
      <c r="J110" s="15"/>
      <c r="K110" s="15"/>
    </row>
    <row r="111" s="1" customFormat="true" ht="16.5" customHeight="true" spans="1:11">
      <c r="A111" s="16" t="s">
        <v>394</v>
      </c>
      <c r="B111" s="17">
        <v>9.5</v>
      </c>
      <c r="C111" s="19">
        <f t="shared" si="58"/>
        <v>178.6</v>
      </c>
      <c r="D111" s="20">
        <v>9.64</v>
      </c>
      <c r="E111" s="20">
        <f t="shared" si="36"/>
        <v>10.18</v>
      </c>
      <c r="F111" s="19">
        <f t="shared" si="59"/>
        <v>96.71</v>
      </c>
      <c r="G111" s="15" t="e">
        <f>SUMIF([1]附件2!$A:$A,A:A,[1]附件2!$M:$M)</f>
        <v>#VALUE!</v>
      </c>
      <c r="H111" s="15" t="e">
        <f>SUMIF([1]附件1!$A:$A,A:A,[1]附件1!$E:$E)</f>
        <v>#VALUE!</v>
      </c>
      <c r="I111" s="15" t="e">
        <f>SUMIF([1]附件2!$A:$A,A:A,[1]附件2!$M:$M)</f>
        <v>#VALUE!</v>
      </c>
      <c r="J111" s="15"/>
      <c r="K111" s="15"/>
    </row>
    <row r="112" s="1" customFormat="true" ht="16.5" customHeight="true" spans="1:11">
      <c r="A112" s="16" t="s">
        <v>395</v>
      </c>
      <c r="B112" s="17">
        <v>6.72</v>
      </c>
      <c r="C112" s="19">
        <f t="shared" si="58"/>
        <v>126.34</v>
      </c>
      <c r="D112" s="20">
        <v>9.41</v>
      </c>
      <c r="E112" s="20">
        <f t="shared" si="36"/>
        <v>9.94</v>
      </c>
      <c r="F112" s="19">
        <f t="shared" si="59"/>
        <v>66.8</v>
      </c>
      <c r="G112" s="15" t="e">
        <f>SUMIF([1]附件2!$A:$A,A:A,[1]附件2!$M:$M)</f>
        <v>#VALUE!</v>
      </c>
      <c r="H112" s="15" t="e">
        <f>SUMIF([1]附件1!$A:$A,A:A,[1]附件1!$E:$E)</f>
        <v>#VALUE!</v>
      </c>
      <c r="I112" s="15" t="e">
        <f>SUMIF([1]附件2!$A:$A,A:A,[1]附件2!$M:$M)</f>
        <v>#VALUE!</v>
      </c>
      <c r="J112" s="15"/>
      <c r="K112" s="15"/>
    </row>
    <row r="113" s="1" customFormat="true" ht="16.5" customHeight="true" spans="1:11">
      <c r="A113" s="16" t="s">
        <v>396</v>
      </c>
      <c r="B113" s="17">
        <v>6.63</v>
      </c>
      <c r="C113" s="19">
        <f t="shared" si="58"/>
        <v>124.64</v>
      </c>
      <c r="D113" s="20">
        <v>11.35</v>
      </c>
      <c r="E113" s="20">
        <f t="shared" si="36"/>
        <v>11.99</v>
      </c>
      <c r="F113" s="19">
        <f t="shared" si="59"/>
        <v>79.49</v>
      </c>
      <c r="G113" s="15" t="e">
        <f>SUMIF([1]附件2!$A:$A,A:A,[1]附件2!$M:$M)</f>
        <v>#VALUE!</v>
      </c>
      <c r="H113" s="15" t="e">
        <f>SUMIF([1]附件1!$A:$A,A:A,[1]附件1!$E:$E)</f>
        <v>#VALUE!</v>
      </c>
      <c r="I113" s="15" t="e">
        <f>SUMIF([1]附件2!$A:$A,A:A,[1]附件2!$M:$M)</f>
        <v>#VALUE!</v>
      </c>
      <c r="J113" s="15"/>
      <c r="K113" s="15"/>
    </row>
    <row r="114" s="1" customFormat="true" ht="16.5" customHeight="true" spans="1:11">
      <c r="A114" s="16" t="s">
        <v>397</v>
      </c>
      <c r="B114" s="17">
        <v>5.71</v>
      </c>
      <c r="C114" s="19">
        <f t="shared" si="58"/>
        <v>107.35</v>
      </c>
      <c r="D114" s="20">
        <v>9.82</v>
      </c>
      <c r="E114" s="20">
        <f t="shared" si="36"/>
        <v>10.37</v>
      </c>
      <c r="F114" s="19">
        <f t="shared" si="59"/>
        <v>59.21</v>
      </c>
      <c r="G114" s="15" t="e">
        <f>SUMIF([1]附件2!$A:$A,A:A,[1]附件2!$M:$M)</f>
        <v>#VALUE!</v>
      </c>
      <c r="H114" s="15" t="e">
        <f>SUMIF([1]附件1!$A:$A,A:A,[1]附件1!$E:$E)</f>
        <v>#VALUE!</v>
      </c>
      <c r="I114" s="15" t="e">
        <f>SUMIF([1]附件2!$A:$A,A:A,[1]附件2!$M:$M)</f>
        <v>#VALUE!</v>
      </c>
      <c r="J114" s="15"/>
      <c r="K114" s="15"/>
    </row>
    <row r="115" s="1" customFormat="true" ht="16.5" customHeight="true" spans="1:11">
      <c r="A115" s="16" t="s">
        <v>398</v>
      </c>
      <c r="B115" s="17">
        <v>6.39</v>
      </c>
      <c r="C115" s="19">
        <f t="shared" si="58"/>
        <v>120.13</v>
      </c>
      <c r="D115" s="20">
        <v>9.09</v>
      </c>
      <c r="E115" s="20">
        <f t="shared" si="36"/>
        <v>9.6</v>
      </c>
      <c r="F115" s="19">
        <f t="shared" si="59"/>
        <v>61.34</v>
      </c>
      <c r="G115" s="15" t="e">
        <f>SUMIF([1]附件2!$A:$A,A:A,[1]附件2!$M:$M)</f>
        <v>#VALUE!</v>
      </c>
      <c r="H115" s="15" t="e">
        <f>SUMIF([1]附件1!$A:$A,A:A,[1]附件1!$E:$E)</f>
        <v>#VALUE!</v>
      </c>
      <c r="I115" s="15" t="e">
        <f>SUMIF([1]附件2!$A:$A,A:A,[1]附件2!$M:$M)</f>
        <v>#VALUE!</v>
      </c>
      <c r="J115" s="15"/>
      <c r="K115" s="15"/>
    </row>
    <row r="116" s="1" customFormat="true" ht="16.5" customHeight="true" spans="1:11">
      <c r="A116" s="16" t="s">
        <v>399</v>
      </c>
      <c r="B116" s="17">
        <v>4.3</v>
      </c>
      <c r="C116" s="19">
        <f t="shared" si="58"/>
        <v>80.84</v>
      </c>
      <c r="D116" s="20">
        <v>9.1</v>
      </c>
      <c r="E116" s="20">
        <f t="shared" si="36"/>
        <v>9.61</v>
      </c>
      <c r="F116" s="19">
        <f t="shared" si="59"/>
        <v>41.32</v>
      </c>
      <c r="G116" s="15" t="e">
        <f>SUMIF([1]附件2!$A:$A,A:A,[1]附件2!$M:$M)</f>
        <v>#VALUE!</v>
      </c>
      <c r="H116" s="15" t="e">
        <f>SUMIF([1]附件1!$A:$A,A:A,[1]附件1!$E:$E)</f>
        <v>#VALUE!</v>
      </c>
      <c r="I116" s="15" t="e">
        <f>SUMIF([1]附件2!$A:$A,A:A,[1]附件2!$M:$M)</f>
        <v>#VALUE!</v>
      </c>
      <c r="J116" s="15"/>
      <c r="K116" s="15"/>
    </row>
    <row r="117" s="1" customFormat="true" ht="16.5" customHeight="true" spans="1:11">
      <c r="A117" s="16" t="s">
        <v>400</v>
      </c>
      <c r="B117" s="17">
        <v>6</v>
      </c>
      <c r="C117" s="19">
        <f t="shared" si="58"/>
        <v>112.8</v>
      </c>
      <c r="D117" s="20">
        <v>9.46</v>
      </c>
      <c r="E117" s="20">
        <f t="shared" si="36"/>
        <v>9.99</v>
      </c>
      <c r="F117" s="19">
        <f t="shared" si="59"/>
        <v>59.94</v>
      </c>
      <c r="G117" s="15" t="e">
        <f>SUMIF([1]附件2!$A:$A,A:A,[1]附件2!$M:$M)</f>
        <v>#VALUE!</v>
      </c>
      <c r="H117" s="15" t="e">
        <f>SUMIF([1]附件1!$A:$A,A:A,[1]附件1!$E:$E)</f>
        <v>#VALUE!</v>
      </c>
      <c r="I117" s="15" t="e">
        <f>SUMIF([1]附件2!$A:$A,A:A,[1]附件2!$M:$M)</f>
        <v>#VALUE!</v>
      </c>
      <c r="J117" s="15"/>
      <c r="K117" s="15"/>
    </row>
    <row r="118" s="3" customFormat="true" ht="16.5" customHeight="true" spans="1:11">
      <c r="A118" s="16" t="s">
        <v>401</v>
      </c>
      <c r="B118" s="17">
        <v>4.52</v>
      </c>
      <c r="C118" s="19">
        <f t="shared" si="58"/>
        <v>84.98</v>
      </c>
      <c r="D118" s="20">
        <v>9.46</v>
      </c>
      <c r="E118" s="20">
        <f t="shared" si="36"/>
        <v>9.99</v>
      </c>
      <c r="F118" s="19">
        <f t="shared" si="59"/>
        <v>45.15</v>
      </c>
      <c r="G118" s="15" t="e">
        <f>SUMIF([1]附件2!$A:$A,A:A,[1]附件2!$M:$M)</f>
        <v>#VALUE!</v>
      </c>
      <c r="H118" s="15" t="e">
        <f>SUMIF([1]附件1!$A:$A,A:A,[1]附件1!$E:$E)</f>
        <v>#VALUE!</v>
      </c>
      <c r="I118" s="15" t="e">
        <f>SUMIF([1]附件2!$A:$A,A:A,[1]附件2!$M:$M)</f>
        <v>#VALUE!</v>
      </c>
      <c r="J118" s="15"/>
      <c r="K118" s="15"/>
    </row>
    <row r="119" s="3" customFormat="true" ht="16.5" customHeight="true" spans="1:11">
      <c r="A119" s="16" t="s">
        <v>402</v>
      </c>
      <c r="B119" s="17">
        <v>8.1</v>
      </c>
      <c r="C119" s="19">
        <f t="shared" si="58"/>
        <v>152.28</v>
      </c>
      <c r="D119" s="20">
        <v>9.1</v>
      </c>
      <c r="E119" s="20">
        <f t="shared" si="36"/>
        <v>9.61</v>
      </c>
      <c r="F119" s="19">
        <f t="shared" si="59"/>
        <v>77.84</v>
      </c>
      <c r="G119" s="15" t="e">
        <f>SUMIF([1]附件2!$A:$A,A:A,[1]附件2!$M:$M)</f>
        <v>#VALUE!</v>
      </c>
      <c r="H119" s="15" t="e">
        <f>SUMIF([1]附件1!$A:$A,A:A,[1]附件1!$E:$E)</f>
        <v>#VALUE!</v>
      </c>
      <c r="I119" s="15" t="e">
        <f>SUMIF([1]附件2!$A:$A,A:A,[1]附件2!$M:$M)</f>
        <v>#VALUE!</v>
      </c>
      <c r="J119" s="15"/>
      <c r="K119" s="15"/>
    </row>
    <row r="120" s="3" customFormat="true" ht="16.5" customHeight="true" spans="1:11">
      <c r="A120" s="16" t="s">
        <v>403</v>
      </c>
      <c r="B120" s="17">
        <v>7.76</v>
      </c>
      <c r="C120" s="19">
        <f t="shared" si="58"/>
        <v>145.89</v>
      </c>
      <c r="D120" s="20">
        <v>9.05</v>
      </c>
      <c r="E120" s="20">
        <f t="shared" si="36"/>
        <v>9.56</v>
      </c>
      <c r="F120" s="19">
        <f t="shared" si="59"/>
        <v>74.19</v>
      </c>
      <c r="G120" s="15" t="e">
        <f>SUMIF([1]附件2!$A:$A,A:A,[1]附件2!$M:$M)</f>
        <v>#VALUE!</v>
      </c>
      <c r="H120" s="15" t="e">
        <f>SUMIF([1]附件1!$A:$A,A:A,[1]附件1!$E:$E)</f>
        <v>#VALUE!</v>
      </c>
      <c r="I120" s="15" t="e">
        <f>SUMIF([1]附件2!$A:$A,A:A,[1]附件2!$M:$M)</f>
        <v>#VALUE!</v>
      </c>
      <c r="J120" s="15"/>
      <c r="K120" s="15"/>
    </row>
    <row r="121" s="3" customFormat="true" ht="16.5" customHeight="true" spans="1:11">
      <c r="A121" s="16" t="s">
        <v>404</v>
      </c>
      <c r="B121" s="17">
        <v>4.75</v>
      </c>
      <c r="C121" s="19">
        <f t="shared" si="58"/>
        <v>89.3</v>
      </c>
      <c r="D121" s="20">
        <v>9.27</v>
      </c>
      <c r="E121" s="20">
        <f t="shared" si="36"/>
        <v>9.79</v>
      </c>
      <c r="F121" s="19">
        <f t="shared" si="59"/>
        <v>46.5</v>
      </c>
      <c r="G121" s="15" t="e">
        <f>SUMIF([1]附件2!$A:$A,A:A,[1]附件2!$M:$M)</f>
        <v>#VALUE!</v>
      </c>
      <c r="H121" s="15" t="e">
        <f>SUMIF([1]附件1!$A:$A,A:A,[1]附件1!$E:$E)</f>
        <v>#VALUE!</v>
      </c>
      <c r="I121" s="15" t="e">
        <f>SUMIF([1]附件2!$A:$A,A:A,[1]附件2!$M:$M)</f>
        <v>#VALUE!</v>
      </c>
      <c r="J121" s="15"/>
      <c r="K121" s="15"/>
    </row>
    <row r="122" s="3" customFormat="true" ht="16.5" customHeight="true" spans="1:11">
      <c r="A122" s="14" t="s">
        <v>405</v>
      </c>
      <c r="B122" s="21">
        <f t="shared" ref="B122:F122" si="61">SUM(B123:B141)</f>
        <v>110.3</v>
      </c>
      <c r="C122" s="21">
        <f t="shared" si="61"/>
        <v>2073.64</v>
      </c>
      <c r="D122" s="21"/>
      <c r="E122" s="20">
        <f t="shared" si="36"/>
        <v>0</v>
      </c>
      <c r="F122" s="21">
        <f t="shared" si="61"/>
        <v>1060.98</v>
      </c>
      <c r="G122" s="15" t="e">
        <f>SUMIF([1]附件2!$A:$A,A:A,[1]附件2!$M:$M)</f>
        <v>#VALUE!</v>
      </c>
      <c r="H122" s="15" t="e">
        <f>SUMIF([1]附件1!$A:$A,A:A,[1]附件1!$E:$E)</f>
        <v>#VALUE!</v>
      </c>
      <c r="I122" s="15" t="e">
        <f>SUMIF([1]附件2!$A:$A,A:A,[1]附件2!$M:$M)</f>
        <v>#VALUE!</v>
      </c>
      <c r="J122" s="21">
        <f>SUM(J123:J141)</f>
        <v>157.68</v>
      </c>
      <c r="K122" s="21">
        <f>SUM(K123:K141)</f>
        <v>1012.66</v>
      </c>
    </row>
    <row r="123" s="3" customFormat="true" ht="16.5" customHeight="true" spans="1:11">
      <c r="A123" s="16" t="s">
        <v>406</v>
      </c>
      <c r="B123" s="17"/>
      <c r="C123" s="19">
        <f t="shared" ref="C123:C141" si="62">ROUND(B123*94*0.2,2)</f>
        <v>0</v>
      </c>
      <c r="D123" s="20">
        <v>0</v>
      </c>
      <c r="E123" s="20">
        <f t="shared" si="36"/>
        <v>0</v>
      </c>
      <c r="F123" s="19">
        <f t="shared" ref="F123:F141" si="63">ROUND(B123*E123,2)</f>
        <v>0</v>
      </c>
      <c r="G123" s="15" t="e">
        <f>SUMIF([1]附件2!$A:$A,A:A,[1]附件2!$M:$M)</f>
        <v>#VALUE!</v>
      </c>
      <c r="H123" s="15" t="e">
        <f>SUMIF([1]附件1!$A:$A,A:A,[1]附件1!$E:$E)</f>
        <v>#VALUE!</v>
      </c>
      <c r="I123" s="15" t="e">
        <f>SUMIF([1]附件2!$A:$A,A:A,[1]附件2!$M:$M)</f>
        <v>#VALUE!</v>
      </c>
      <c r="J123" s="15">
        <v>157.68</v>
      </c>
      <c r="K123" s="15">
        <v>1012.66</v>
      </c>
    </row>
    <row r="124" s="3" customFormat="true" ht="16.5" customHeight="true" spans="1:11">
      <c r="A124" s="16" t="s">
        <v>407</v>
      </c>
      <c r="B124" s="17">
        <v>12.82</v>
      </c>
      <c r="C124" s="19">
        <f t="shared" si="62"/>
        <v>241.02</v>
      </c>
      <c r="D124" s="20">
        <v>9.05</v>
      </c>
      <c r="E124" s="20">
        <f t="shared" si="36"/>
        <v>9.56</v>
      </c>
      <c r="F124" s="19">
        <f t="shared" si="63"/>
        <v>122.56</v>
      </c>
      <c r="G124" s="15" t="e">
        <f>SUMIF([1]附件2!$A:$A,A:A,[1]附件2!$M:$M)</f>
        <v>#VALUE!</v>
      </c>
      <c r="H124" s="15" t="e">
        <f>SUMIF([1]附件1!$A:$A,A:A,[1]附件1!$E:$E)</f>
        <v>#VALUE!</v>
      </c>
      <c r="I124" s="15" t="e">
        <f>SUMIF([1]附件2!$A:$A,A:A,[1]附件2!$M:$M)</f>
        <v>#VALUE!</v>
      </c>
      <c r="J124" s="15"/>
      <c r="K124" s="15"/>
    </row>
    <row r="125" s="3" customFormat="true" ht="16.5" customHeight="true" spans="1:11">
      <c r="A125" s="16" t="s">
        <v>408</v>
      </c>
      <c r="B125" s="17">
        <v>8.48</v>
      </c>
      <c r="C125" s="19">
        <f t="shared" si="62"/>
        <v>159.42</v>
      </c>
      <c r="D125" s="20">
        <v>9.09</v>
      </c>
      <c r="E125" s="20">
        <f t="shared" si="36"/>
        <v>9.6</v>
      </c>
      <c r="F125" s="19">
        <f t="shared" si="63"/>
        <v>81.41</v>
      </c>
      <c r="G125" s="15" t="e">
        <f>SUMIF([1]附件2!$A:$A,A:A,[1]附件2!$M:$M)</f>
        <v>#VALUE!</v>
      </c>
      <c r="H125" s="15" t="e">
        <f>SUMIF([1]附件1!$A:$A,A:A,[1]附件1!$E:$E)</f>
        <v>#VALUE!</v>
      </c>
      <c r="I125" s="15" t="e">
        <f>SUMIF([1]附件2!$A:$A,A:A,[1]附件2!$M:$M)</f>
        <v>#VALUE!</v>
      </c>
      <c r="J125" s="15"/>
      <c r="K125" s="15"/>
    </row>
    <row r="126" s="3" customFormat="true" ht="16.5" customHeight="true" spans="1:11">
      <c r="A126" s="16" t="s">
        <v>409</v>
      </c>
      <c r="B126" s="17">
        <v>5.02</v>
      </c>
      <c r="C126" s="19">
        <f t="shared" si="62"/>
        <v>94.38</v>
      </c>
      <c r="D126" s="20">
        <v>9.05</v>
      </c>
      <c r="E126" s="20">
        <f t="shared" si="36"/>
        <v>9.56</v>
      </c>
      <c r="F126" s="19">
        <f t="shared" si="63"/>
        <v>47.99</v>
      </c>
      <c r="G126" s="15" t="e">
        <f>SUMIF([1]附件2!$A:$A,A:A,[1]附件2!$M:$M)</f>
        <v>#VALUE!</v>
      </c>
      <c r="H126" s="15" t="e">
        <f>SUMIF([1]附件1!$A:$A,A:A,[1]附件1!$E:$E)</f>
        <v>#VALUE!</v>
      </c>
      <c r="I126" s="15" t="e">
        <f>SUMIF([1]附件2!$A:$A,A:A,[1]附件2!$M:$M)</f>
        <v>#VALUE!</v>
      </c>
      <c r="J126" s="15"/>
      <c r="K126" s="15"/>
    </row>
    <row r="127" s="3" customFormat="true" ht="16.5" customHeight="true" spans="1:11">
      <c r="A127" s="16" t="s">
        <v>410</v>
      </c>
      <c r="B127" s="17">
        <v>5.37</v>
      </c>
      <c r="C127" s="19">
        <f t="shared" si="62"/>
        <v>100.96</v>
      </c>
      <c r="D127" s="20">
        <v>9.05</v>
      </c>
      <c r="E127" s="20">
        <f t="shared" si="36"/>
        <v>9.56</v>
      </c>
      <c r="F127" s="19">
        <f t="shared" si="63"/>
        <v>51.34</v>
      </c>
      <c r="G127" s="15" t="e">
        <f>SUMIF([1]附件2!$A:$A,A:A,[1]附件2!$M:$M)</f>
        <v>#VALUE!</v>
      </c>
      <c r="H127" s="15" t="e">
        <f>SUMIF([1]附件1!$A:$A,A:A,[1]附件1!$E:$E)</f>
        <v>#VALUE!</v>
      </c>
      <c r="I127" s="15" t="e">
        <f>SUMIF([1]附件2!$A:$A,A:A,[1]附件2!$M:$M)</f>
        <v>#VALUE!</v>
      </c>
      <c r="J127" s="15"/>
      <c r="K127" s="15"/>
    </row>
    <row r="128" s="3" customFormat="true" ht="16.5" customHeight="true" spans="1:11">
      <c r="A128" s="16" t="s">
        <v>411</v>
      </c>
      <c r="B128" s="17">
        <v>5.19</v>
      </c>
      <c r="C128" s="19">
        <f t="shared" si="62"/>
        <v>97.57</v>
      </c>
      <c r="D128" s="20">
        <v>9.05</v>
      </c>
      <c r="E128" s="20">
        <f t="shared" si="36"/>
        <v>9.56</v>
      </c>
      <c r="F128" s="19">
        <f t="shared" si="63"/>
        <v>49.62</v>
      </c>
      <c r="G128" s="15" t="e">
        <f>SUMIF([1]附件2!$A:$A,A:A,[1]附件2!$M:$M)</f>
        <v>#VALUE!</v>
      </c>
      <c r="H128" s="15" t="e">
        <f>SUMIF([1]附件1!$A:$A,A:A,[1]附件1!$E:$E)</f>
        <v>#VALUE!</v>
      </c>
      <c r="I128" s="15" t="e">
        <f>SUMIF([1]附件2!$A:$A,A:A,[1]附件2!$M:$M)</f>
        <v>#VALUE!</v>
      </c>
      <c r="J128" s="15"/>
      <c r="K128" s="15"/>
    </row>
    <row r="129" s="3" customFormat="true" ht="16.5" customHeight="true" spans="1:11">
      <c r="A129" s="16" t="s">
        <v>412</v>
      </c>
      <c r="B129" s="17">
        <v>5.33</v>
      </c>
      <c r="C129" s="19">
        <f t="shared" si="62"/>
        <v>100.2</v>
      </c>
      <c r="D129" s="20">
        <v>9.05</v>
      </c>
      <c r="E129" s="20">
        <f t="shared" si="36"/>
        <v>9.56</v>
      </c>
      <c r="F129" s="19">
        <f t="shared" si="63"/>
        <v>50.95</v>
      </c>
      <c r="G129" s="15" t="e">
        <f>SUMIF([1]附件2!$A:$A,A:A,[1]附件2!$M:$M)</f>
        <v>#VALUE!</v>
      </c>
      <c r="H129" s="15" t="e">
        <f>SUMIF([1]附件1!$A:$A,A:A,[1]附件1!$E:$E)</f>
        <v>#VALUE!</v>
      </c>
      <c r="I129" s="15" t="e">
        <f>SUMIF([1]附件2!$A:$A,A:A,[1]附件2!$M:$M)</f>
        <v>#VALUE!</v>
      </c>
      <c r="J129" s="15"/>
      <c r="K129" s="15"/>
    </row>
    <row r="130" s="3" customFormat="true" ht="16.5" customHeight="true" spans="1:11">
      <c r="A130" s="16" t="s">
        <v>413</v>
      </c>
      <c r="B130" s="17">
        <v>4.65</v>
      </c>
      <c r="C130" s="19">
        <f t="shared" si="62"/>
        <v>87.42</v>
      </c>
      <c r="D130" s="20">
        <v>9.62</v>
      </c>
      <c r="E130" s="20">
        <f t="shared" si="36"/>
        <v>10.16</v>
      </c>
      <c r="F130" s="19">
        <f t="shared" si="63"/>
        <v>47.24</v>
      </c>
      <c r="G130" s="15" t="e">
        <f>SUMIF([1]附件2!$A:$A,A:A,[1]附件2!$M:$M)</f>
        <v>#VALUE!</v>
      </c>
      <c r="H130" s="15" t="e">
        <f>SUMIF([1]附件1!$A:$A,A:A,[1]附件1!$E:$E)</f>
        <v>#VALUE!</v>
      </c>
      <c r="I130" s="15" t="e">
        <f>SUMIF([1]附件2!$A:$A,A:A,[1]附件2!$M:$M)</f>
        <v>#VALUE!</v>
      </c>
      <c r="J130" s="15"/>
      <c r="K130" s="15"/>
    </row>
    <row r="131" s="3" customFormat="true" ht="16.5" customHeight="true" spans="1:11">
      <c r="A131" s="16" t="s">
        <v>414</v>
      </c>
      <c r="B131" s="17">
        <v>7.27</v>
      </c>
      <c r="C131" s="19">
        <f t="shared" si="62"/>
        <v>136.68</v>
      </c>
      <c r="D131" s="20">
        <v>9.05</v>
      </c>
      <c r="E131" s="20">
        <f t="shared" si="36"/>
        <v>9.56</v>
      </c>
      <c r="F131" s="19">
        <f t="shared" si="63"/>
        <v>69.5</v>
      </c>
      <c r="G131" s="15" t="e">
        <f>SUMIF([1]附件2!$A:$A,A:A,[1]附件2!$M:$M)</f>
        <v>#VALUE!</v>
      </c>
      <c r="H131" s="15" t="e">
        <f>SUMIF([1]附件1!$A:$A,A:A,[1]附件1!$E:$E)</f>
        <v>#VALUE!</v>
      </c>
      <c r="I131" s="15" t="e">
        <f>SUMIF([1]附件2!$A:$A,A:A,[1]附件2!$M:$M)</f>
        <v>#VALUE!</v>
      </c>
      <c r="J131" s="15"/>
      <c r="K131" s="15"/>
    </row>
    <row r="132" s="3" customFormat="true" ht="16.5" customHeight="true" spans="1:11">
      <c r="A132" s="16" t="s">
        <v>415</v>
      </c>
      <c r="B132" s="17">
        <v>4.47</v>
      </c>
      <c r="C132" s="19">
        <f t="shared" si="62"/>
        <v>84.04</v>
      </c>
      <c r="D132" s="20">
        <v>9.45</v>
      </c>
      <c r="E132" s="20">
        <f t="shared" si="36"/>
        <v>9.98</v>
      </c>
      <c r="F132" s="19">
        <f t="shared" si="63"/>
        <v>44.61</v>
      </c>
      <c r="G132" s="15" t="e">
        <f>SUMIF([1]附件2!$A:$A,A:A,[1]附件2!$M:$M)</f>
        <v>#VALUE!</v>
      </c>
      <c r="H132" s="15" t="e">
        <f>SUMIF([1]附件1!$A:$A,A:A,[1]附件1!$E:$E)</f>
        <v>#VALUE!</v>
      </c>
      <c r="I132" s="15" t="e">
        <f>SUMIF([1]附件2!$A:$A,A:A,[1]附件2!$M:$M)</f>
        <v>#VALUE!</v>
      </c>
      <c r="J132" s="15"/>
      <c r="K132" s="15"/>
    </row>
    <row r="133" s="3" customFormat="true" ht="16.5" customHeight="true" spans="1:11">
      <c r="A133" s="16" t="s">
        <v>416</v>
      </c>
      <c r="B133" s="17">
        <v>8.8</v>
      </c>
      <c r="C133" s="19">
        <f t="shared" si="62"/>
        <v>165.44</v>
      </c>
      <c r="D133" s="20">
        <v>9.05</v>
      </c>
      <c r="E133" s="20">
        <f t="shared" si="36"/>
        <v>9.56</v>
      </c>
      <c r="F133" s="19">
        <f t="shared" si="63"/>
        <v>84.13</v>
      </c>
      <c r="G133" s="15" t="e">
        <f>SUMIF([1]附件2!$A:$A,A:A,[1]附件2!$M:$M)</f>
        <v>#VALUE!</v>
      </c>
      <c r="H133" s="15" t="e">
        <f>SUMIF([1]附件1!$A:$A,A:A,[1]附件1!$E:$E)</f>
        <v>#VALUE!</v>
      </c>
      <c r="I133" s="15" t="e">
        <f>SUMIF([1]附件2!$A:$A,A:A,[1]附件2!$M:$M)</f>
        <v>#VALUE!</v>
      </c>
      <c r="J133" s="15"/>
      <c r="K133" s="15"/>
    </row>
    <row r="134" s="3" customFormat="true" ht="16.5" customHeight="true" spans="1:11">
      <c r="A134" s="16" t="s">
        <v>417</v>
      </c>
      <c r="B134" s="17">
        <v>5.84</v>
      </c>
      <c r="C134" s="19">
        <f t="shared" si="62"/>
        <v>109.79</v>
      </c>
      <c r="D134" s="20">
        <v>9.05</v>
      </c>
      <c r="E134" s="20">
        <f t="shared" si="36"/>
        <v>9.56</v>
      </c>
      <c r="F134" s="19">
        <f t="shared" si="63"/>
        <v>55.83</v>
      </c>
      <c r="G134" s="15" t="e">
        <f>SUMIF([1]附件2!$A:$A,A:A,[1]附件2!$M:$M)</f>
        <v>#VALUE!</v>
      </c>
      <c r="H134" s="15" t="e">
        <f>SUMIF([1]附件1!$A:$A,A:A,[1]附件1!$E:$E)</f>
        <v>#VALUE!</v>
      </c>
      <c r="I134" s="15" t="e">
        <f>SUMIF([1]附件2!$A:$A,A:A,[1]附件2!$M:$M)</f>
        <v>#VALUE!</v>
      </c>
      <c r="J134" s="15"/>
      <c r="K134" s="15"/>
    </row>
    <row r="135" s="3" customFormat="true" ht="16.5" customHeight="true" spans="1:11">
      <c r="A135" s="16" t="s">
        <v>418</v>
      </c>
      <c r="B135" s="17">
        <v>10.16</v>
      </c>
      <c r="C135" s="19">
        <f t="shared" si="62"/>
        <v>191.01</v>
      </c>
      <c r="D135" s="20">
        <v>9.05</v>
      </c>
      <c r="E135" s="20">
        <f t="shared" si="36"/>
        <v>9.56</v>
      </c>
      <c r="F135" s="19">
        <f t="shared" si="63"/>
        <v>97.13</v>
      </c>
      <c r="G135" s="15" t="e">
        <f>SUMIF([1]附件2!$A:$A,A:A,[1]附件2!$M:$M)</f>
        <v>#VALUE!</v>
      </c>
      <c r="H135" s="15" t="e">
        <f>SUMIF([1]附件1!$A:$A,A:A,[1]附件1!$E:$E)</f>
        <v>#VALUE!</v>
      </c>
      <c r="I135" s="15" t="e">
        <f>SUMIF([1]附件2!$A:$A,A:A,[1]附件2!$M:$M)</f>
        <v>#VALUE!</v>
      </c>
      <c r="J135" s="15"/>
      <c r="K135" s="15"/>
    </row>
    <row r="136" s="3" customFormat="true" ht="16.5" customHeight="true" spans="1:11">
      <c r="A136" s="16" t="s">
        <v>419</v>
      </c>
      <c r="B136" s="17">
        <v>6.44</v>
      </c>
      <c r="C136" s="19">
        <f t="shared" si="62"/>
        <v>121.07</v>
      </c>
      <c r="D136" s="20">
        <v>9.05</v>
      </c>
      <c r="E136" s="20">
        <f t="shared" si="36"/>
        <v>9.56</v>
      </c>
      <c r="F136" s="19">
        <f t="shared" si="63"/>
        <v>61.57</v>
      </c>
      <c r="G136" s="15" t="e">
        <f>SUMIF([1]附件2!$A:$A,A:A,[1]附件2!$M:$M)</f>
        <v>#VALUE!</v>
      </c>
      <c r="H136" s="15" t="e">
        <f>SUMIF([1]附件1!$A:$A,A:A,[1]附件1!$E:$E)</f>
        <v>#VALUE!</v>
      </c>
      <c r="I136" s="15" t="e">
        <f>SUMIF([1]附件2!$A:$A,A:A,[1]附件2!$M:$M)</f>
        <v>#VALUE!</v>
      </c>
      <c r="J136" s="15"/>
      <c r="K136" s="15"/>
    </row>
    <row r="137" s="3" customFormat="true" ht="16.5" customHeight="true" spans="1:11">
      <c r="A137" s="16" t="s">
        <v>420</v>
      </c>
      <c r="B137" s="17">
        <v>6.73</v>
      </c>
      <c r="C137" s="19">
        <f t="shared" si="62"/>
        <v>126.52</v>
      </c>
      <c r="D137" s="20">
        <v>9.05</v>
      </c>
      <c r="E137" s="20">
        <f t="shared" si="36"/>
        <v>9.56</v>
      </c>
      <c r="F137" s="19">
        <f t="shared" si="63"/>
        <v>64.34</v>
      </c>
      <c r="G137" s="15" t="e">
        <f>SUMIF([1]附件2!$A:$A,A:A,[1]附件2!$M:$M)</f>
        <v>#VALUE!</v>
      </c>
      <c r="H137" s="15" t="e">
        <f>SUMIF([1]附件1!$A:$A,A:A,[1]附件1!$E:$E)</f>
        <v>#VALUE!</v>
      </c>
      <c r="I137" s="15" t="e">
        <f>SUMIF([1]附件2!$A:$A,A:A,[1]附件2!$M:$M)</f>
        <v>#VALUE!</v>
      </c>
      <c r="J137" s="15"/>
      <c r="K137" s="15"/>
    </row>
    <row r="138" s="3" customFormat="true" ht="16.5" customHeight="true" spans="1:11">
      <c r="A138" s="16" t="s">
        <v>421</v>
      </c>
      <c r="B138" s="17">
        <v>4.92</v>
      </c>
      <c r="C138" s="19">
        <f t="shared" si="62"/>
        <v>92.5</v>
      </c>
      <c r="D138" s="20">
        <v>9.09</v>
      </c>
      <c r="E138" s="20">
        <f t="shared" ref="E138:E201" si="64">ROUND(D138*94/89,2)</f>
        <v>9.6</v>
      </c>
      <c r="F138" s="19">
        <f t="shared" si="63"/>
        <v>47.23</v>
      </c>
      <c r="G138" s="15" t="e">
        <f>SUMIF([1]附件2!$A:$A,A:A,[1]附件2!$M:$M)</f>
        <v>#VALUE!</v>
      </c>
      <c r="H138" s="15" t="e">
        <f>SUMIF([1]附件1!$A:$A,A:A,[1]附件1!$E:$E)</f>
        <v>#VALUE!</v>
      </c>
      <c r="I138" s="15" t="e">
        <f>SUMIF([1]附件2!$A:$A,A:A,[1]附件2!$M:$M)</f>
        <v>#VALUE!</v>
      </c>
      <c r="J138" s="15"/>
      <c r="K138" s="15"/>
    </row>
    <row r="139" s="3" customFormat="true" ht="16.5" customHeight="true" spans="1:11">
      <c r="A139" s="16" t="s">
        <v>422</v>
      </c>
      <c r="B139" s="17">
        <v>3.04</v>
      </c>
      <c r="C139" s="19">
        <f t="shared" si="62"/>
        <v>57.15</v>
      </c>
      <c r="D139" s="20">
        <v>9.46</v>
      </c>
      <c r="E139" s="20">
        <f t="shared" si="64"/>
        <v>9.99</v>
      </c>
      <c r="F139" s="19">
        <f t="shared" si="63"/>
        <v>30.37</v>
      </c>
      <c r="G139" s="15" t="e">
        <f>SUMIF([1]附件2!$A:$A,A:A,[1]附件2!$M:$M)</f>
        <v>#VALUE!</v>
      </c>
      <c r="H139" s="15" t="e">
        <f>SUMIF([1]附件1!$A:$A,A:A,[1]附件1!$E:$E)</f>
        <v>#VALUE!</v>
      </c>
      <c r="I139" s="15" t="e">
        <f>SUMIF([1]附件2!$A:$A,A:A,[1]附件2!$M:$M)</f>
        <v>#VALUE!</v>
      </c>
      <c r="J139" s="15"/>
      <c r="K139" s="15"/>
    </row>
    <row r="140" s="3" customFormat="true" ht="16.5" customHeight="true" spans="1:11">
      <c r="A140" s="16" t="s">
        <v>423</v>
      </c>
      <c r="B140" s="17">
        <v>3.29</v>
      </c>
      <c r="C140" s="19">
        <f t="shared" si="62"/>
        <v>61.85</v>
      </c>
      <c r="D140" s="20">
        <v>9.05</v>
      </c>
      <c r="E140" s="20">
        <f t="shared" si="64"/>
        <v>9.56</v>
      </c>
      <c r="F140" s="19">
        <f t="shared" si="63"/>
        <v>31.45</v>
      </c>
      <c r="G140" s="15" t="e">
        <f>SUMIF([1]附件2!$A:$A,A:A,[1]附件2!$M:$M)</f>
        <v>#VALUE!</v>
      </c>
      <c r="H140" s="15" t="e">
        <f>SUMIF([1]附件1!$A:$A,A:A,[1]附件1!$E:$E)</f>
        <v>#VALUE!</v>
      </c>
      <c r="I140" s="15" t="e">
        <f>SUMIF([1]附件2!$A:$A,A:A,[1]附件2!$M:$M)</f>
        <v>#VALUE!</v>
      </c>
      <c r="J140" s="15"/>
      <c r="K140" s="15"/>
    </row>
    <row r="141" s="3" customFormat="true" ht="16.5" customHeight="true" spans="1:11">
      <c r="A141" s="16" t="s">
        <v>424</v>
      </c>
      <c r="B141" s="17">
        <v>2.48</v>
      </c>
      <c r="C141" s="19">
        <f t="shared" si="62"/>
        <v>46.62</v>
      </c>
      <c r="D141" s="20">
        <v>9.05</v>
      </c>
      <c r="E141" s="20">
        <f t="shared" si="64"/>
        <v>9.56</v>
      </c>
      <c r="F141" s="19">
        <f t="shared" si="63"/>
        <v>23.71</v>
      </c>
      <c r="G141" s="15" t="e">
        <f>SUMIF([1]附件2!$A:$A,A:A,[1]附件2!$M:$M)</f>
        <v>#VALUE!</v>
      </c>
      <c r="H141" s="15" t="e">
        <f>SUMIF([1]附件1!$A:$A,A:A,[1]附件1!$E:$E)</f>
        <v>#VALUE!</v>
      </c>
      <c r="I141" s="15" t="e">
        <f>SUMIF([1]附件2!$A:$A,A:A,[1]附件2!$M:$M)</f>
        <v>#VALUE!</v>
      </c>
      <c r="J141" s="15"/>
      <c r="K141" s="15"/>
    </row>
    <row r="142" s="3" customFormat="true" ht="16.5" customHeight="true" spans="1:11">
      <c r="A142" s="14" t="s">
        <v>425</v>
      </c>
      <c r="B142" s="21">
        <f t="shared" ref="B142:F142" si="65">SUM(B143:B160)</f>
        <v>489.05</v>
      </c>
      <c r="C142" s="21">
        <f t="shared" si="65"/>
        <v>9194.16</v>
      </c>
      <c r="D142" s="21"/>
      <c r="E142" s="20">
        <f t="shared" si="64"/>
        <v>0</v>
      </c>
      <c r="F142" s="21">
        <f t="shared" si="65"/>
        <v>5000.53</v>
      </c>
      <c r="G142" s="15" t="e">
        <f>SUMIF([1]附件2!$A:$A,A:A,[1]附件2!$M:$M)</f>
        <v>#VALUE!</v>
      </c>
      <c r="H142" s="15" t="e">
        <f>SUMIF([1]附件1!$A:$A,A:A,[1]附件1!$E:$E)</f>
        <v>#VALUE!</v>
      </c>
      <c r="I142" s="15" t="e">
        <f>SUMIF([1]附件2!$A:$A,A:A,[1]附件2!$M:$M)</f>
        <v>#VALUE!</v>
      </c>
      <c r="J142" s="21">
        <f>SUM(J143:J160)</f>
        <v>754.07</v>
      </c>
      <c r="K142" s="21">
        <f>SUM(K143:K160)</f>
        <v>4193.63</v>
      </c>
    </row>
    <row r="143" s="3" customFormat="true" ht="16.5" customHeight="true" spans="1:11">
      <c r="A143" s="16" t="s">
        <v>426</v>
      </c>
      <c r="B143" s="17"/>
      <c r="C143" s="19">
        <f t="shared" ref="C143:C160" si="66">ROUND(B143*94*0.2,2)</f>
        <v>0</v>
      </c>
      <c r="D143" s="20">
        <v>0</v>
      </c>
      <c r="E143" s="20">
        <f t="shared" si="64"/>
        <v>0</v>
      </c>
      <c r="F143" s="19">
        <f t="shared" ref="F143:F160" si="67">ROUND(B143*E143,2)</f>
        <v>0</v>
      </c>
      <c r="G143" s="15" t="e">
        <f>SUMIF([1]附件2!$A:$A,A:A,[1]附件2!$M:$M)</f>
        <v>#VALUE!</v>
      </c>
      <c r="H143" s="15" t="e">
        <f>SUMIF([1]附件1!$A:$A,A:A,[1]附件1!$E:$E)</f>
        <v>#VALUE!</v>
      </c>
      <c r="I143" s="15" t="e">
        <f>SUMIF([1]附件2!$A:$A,A:A,[1]附件2!$M:$M)</f>
        <v>#VALUE!</v>
      </c>
      <c r="J143" s="15">
        <v>754.07</v>
      </c>
      <c r="K143" s="15">
        <v>4193.63</v>
      </c>
    </row>
    <row r="144" s="3" customFormat="true" ht="16.5" customHeight="true" spans="1:11">
      <c r="A144" s="16" t="s">
        <v>427</v>
      </c>
      <c r="B144" s="17">
        <v>96.58</v>
      </c>
      <c r="C144" s="19">
        <f t="shared" si="66"/>
        <v>1815.7</v>
      </c>
      <c r="D144" s="20">
        <v>9.05</v>
      </c>
      <c r="E144" s="20">
        <f t="shared" si="64"/>
        <v>9.56</v>
      </c>
      <c r="F144" s="19">
        <f t="shared" si="67"/>
        <v>923.3</v>
      </c>
      <c r="G144" s="15" t="e">
        <f>SUMIF([1]附件2!$A:$A,A:A,[1]附件2!$M:$M)</f>
        <v>#VALUE!</v>
      </c>
      <c r="H144" s="15" t="e">
        <f>SUMIF([1]附件1!$A:$A,A:A,[1]附件1!$E:$E)</f>
        <v>#VALUE!</v>
      </c>
      <c r="I144" s="15" t="e">
        <f>SUMIF([1]附件2!$A:$A,A:A,[1]附件2!$M:$M)</f>
        <v>#VALUE!</v>
      </c>
      <c r="J144" s="15"/>
      <c r="K144" s="15"/>
    </row>
    <row r="145" s="3" customFormat="true" ht="16.5" customHeight="true" spans="1:11">
      <c r="A145" s="16" t="s">
        <v>428</v>
      </c>
      <c r="B145" s="17">
        <v>12.42</v>
      </c>
      <c r="C145" s="19">
        <f t="shared" si="66"/>
        <v>233.5</v>
      </c>
      <c r="D145" s="20">
        <v>9.05</v>
      </c>
      <c r="E145" s="20">
        <f t="shared" si="64"/>
        <v>9.56</v>
      </c>
      <c r="F145" s="19">
        <f t="shared" si="67"/>
        <v>118.74</v>
      </c>
      <c r="G145" s="15" t="e">
        <f>SUMIF([1]附件2!$A:$A,A:A,[1]附件2!$M:$M)</f>
        <v>#VALUE!</v>
      </c>
      <c r="H145" s="15" t="e">
        <f>SUMIF([1]附件1!$A:$A,A:A,[1]附件1!$E:$E)</f>
        <v>#VALUE!</v>
      </c>
      <c r="I145" s="15" t="e">
        <f>SUMIF([1]附件2!$A:$A,A:A,[1]附件2!$M:$M)</f>
        <v>#VALUE!</v>
      </c>
      <c r="J145" s="15"/>
      <c r="K145" s="15"/>
    </row>
    <row r="146" s="3" customFormat="true" ht="16.5" customHeight="true" spans="1:11">
      <c r="A146" s="16" t="s">
        <v>429</v>
      </c>
      <c r="B146" s="17">
        <v>34.31</v>
      </c>
      <c r="C146" s="19">
        <f t="shared" si="66"/>
        <v>645.03</v>
      </c>
      <c r="D146" s="20">
        <v>9.05</v>
      </c>
      <c r="E146" s="20">
        <f t="shared" si="64"/>
        <v>9.56</v>
      </c>
      <c r="F146" s="19">
        <f t="shared" si="67"/>
        <v>328</v>
      </c>
      <c r="G146" s="15" t="e">
        <f>SUMIF([1]附件2!$A:$A,A:A,[1]附件2!$M:$M)</f>
        <v>#VALUE!</v>
      </c>
      <c r="H146" s="15" t="e">
        <f>SUMIF([1]附件1!$A:$A,A:A,[1]附件1!$E:$E)</f>
        <v>#VALUE!</v>
      </c>
      <c r="I146" s="15" t="e">
        <f>SUMIF([1]附件2!$A:$A,A:A,[1]附件2!$M:$M)</f>
        <v>#VALUE!</v>
      </c>
      <c r="J146" s="15"/>
      <c r="K146" s="15"/>
    </row>
    <row r="147" s="3" customFormat="true" ht="16.5" customHeight="true" spans="1:11">
      <c r="A147" s="16" t="s">
        <v>430</v>
      </c>
      <c r="B147" s="17">
        <v>21.75</v>
      </c>
      <c r="C147" s="19">
        <f t="shared" si="66"/>
        <v>408.9</v>
      </c>
      <c r="D147" s="20">
        <v>9.64</v>
      </c>
      <c r="E147" s="20">
        <f t="shared" si="64"/>
        <v>10.18</v>
      </c>
      <c r="F147" s="19">
        <f t="shared" si="67"/>
        <v>221.42</v>
      </c>
      <c r="G147" s="15" t="e">
        <f>SUMIF([1]附件2!$A:$A,A:A,[1]附件2!$M:$M)</f>
        <v>#VALUE!</v>
      </c>
      <c r="H147" s="15" t="e">
        <f>SUMIF([1]附件1!$A:$A,A:A,[1]附件1!$E:$E)</f>
        <v>#VALUE!</v>
      </c>
      <c r="I147" s="15" t="e">
        <f>SUMIF([1]附件2!$A:$A,A:A,[1]附件2!$M:$M)</f>
        <v>#VALUE!</v>
      </c>
      <c r="J147" s="15"/>
      <c r="K147" s="15"/>
    </row>
    <row r="148" s="3" customFormat="true" ht="16.5" customHeight="true" spans="1:11">
      <c r="A148" s="16" t="s">
        <v>431</v>
      </c>
      <c r="B148" s="17">
        <v>39.21</v>
      </c>
      <c r="C148" s="19">
        <f t="shared" si="66"/>
        <v>737.15</v>
      </c>
      <c r="D148" s="20">
        <v>9.05</v>
      </c>
      <c r="E148" s="20">
        <f t="shared" si="64"/>
        <v>9.56</v>
      </c>
      <c r="F148" s="19">
        <f t="shared" si="67"/>
        <v>374.85</v>
      </c>
      <c r="G148" s="15" t="e">
        <f>SUMIF([1]附件2!$A:$A,A:A,[1]附件2!$M:$M)</f>
        <v>#VALUE!</v>
      </c>
      <c r="H148" s="15" t="e">
        <f>SUMIF([1]附件1!$A:$A,A:A,[1]附件1!$E:$E)</f>
        <v>#VALUE!</v>
      </c>
      <c r="I148" s="15" t="e">
        <f>SUMIF([1]附件2!$A:$A,A:A,[1]附件2!$M:$M)</f>
        <v>#VALUE!</v>
      </c>
      <c r="J148" s="15"/>
      <c r="K148" s="15"/>
    </row>
    <row r="149" s="3" customFormat="true" ht="16.5" customHeight="true" spans="1:11">
      <c r="A149" s="16" t="s">
        <v>432</v>
      </c>
      <c r="B149" s="17">
        <v>34.5</v>
      </c>
      <c r="C149" s="19">
        <f t="shared" si="66"/>
        <v>648.6</v>
      </c>
      <c r="D149" s="20">
        <v>9.05</v>
      </c>
      <c r="E149" s="20">
        <f t="shared" si="64"/>
        <v>9.56</v>
      </c>
      <c r="F149" s="19">
        <f t="shared" si="67"/>
        <v>329.82</v>
      </c>
      <c r="G149" s="15" t="e">
        <f>SUMIF([1]附件2!$A:$A,A:A,[1]附件2!$M:$M)</f>
        <v>#VALUE!</v>
      </c>
      <c r="H149" s="15" t="e">
        <f>SUMIF([1]附件1!$A:$A,A:A,[1]附件1!$E:$E)</f>
        <v>#VALUE!</v>
      </c>
      <c r="I149" s="15" t="e">
        <f>SUMIF([1]附件2!$A:$A,A:A,[1]附件2!$M:$M)</f>
        <v>#VALUE!</v>
      </c>
      <c r="J149" s="15"/>
      <c r="K149" s="15"/>
    </row>
    <row r="150" s="3" customFormat="true" ht="16.5" customHeight="true" spans="1:11">
      <c r="A150" s="16" t="s">
        <v>433</v>
      </c>
      <c r="B150" s="17">
        <v>18.41</v>
      </c>
      <c r="C150" s="19">
        <f t="shared" si="66"/>
        <v>346.11</v>
      </c>
      <c r="D150" s="20">
        <v>9.8</v>
      </c>
      <c r="E150" s="20">
        <f t="shared" si="64"/>
        <v>10.35</v>
      </c>
      <c r="F150" s="19">
        <f t="shared" si="67"/>
        <v>190.54</v>
      </c>
      <c r="G150" s="15" t="e">
        <f>SUMIF([1]附件2!$A:$A,A:A,[1]附件2!$M:$M)</f>
        <v>#VALUE!</v>
      </c>
      <c r="H150" s="15" t="e">
        <f>SUMIF([1]附件1!$A:$A,A:A,[1]附件1!$E:$E)</f>
        <v>#VALUE!</v>
      </c>
      <c r="I150" s="15" t="e">
        <f>SUMIF([1]附件2!$A:$A,A:A,[1]附件2!$M:$M)</f>
        <v>#VALUE!</v>
      </c>
      <c r="J150" s="15"/>
      <c r="K150" s="15"/>
    </row>
    <row r="151" s="3" customFormat="true" ht="16.5" customHeight="true" spans="1:11">
      <c r="A151" s="16" t="s">
        <v>434</v>
      </c>
      <c r="B151" s="17">
        <v>18.21</v>
      </c>
      <c r="C151" s="19">
        <f t="shared" si="66"/>
        <v>342.35</v>
      </c>
      <c r="D151" s="20">
        <v>10.49</v>
      </c>
      <c r="E151" s="20">
        <f t="shared" si="64"/>
        <v>11.08</v>
      </c>
      <c r="F151" s="19">
        <f t="shared" si="67"/>
        <v>201.77</v>
      </c>
      <c r="G151" s="15" t="e">
        <f>SUMIF([1]附件2!$A:$A,A:A,[1]附件2!$M:$M)</f>
        <v>#VALUE!</v>
      </c>
      <c r="H151" s="15" t="e">
        <f>SUMIF([1]附件1!$A:$A,A:A,[1]附件1!$E:$E)</f>
        <v>#VALUE!</v>
      </c>
      <c r="I151" s="15" t="e">
        <f>SUMIF([1]附件2!$A:$A,A:A,[1]附件2!$M:$M)</f>
        <v>#VALUE!</v>
      </c>
      <c r="J151" s="15"/>
      <c r="K151" s="15"/>
    </row>
    <row r="152" s="3" customFormat="true" ht="16.5" customHeight="true" spans="1:11">
      <c r="A152" s="16" t="s">
        <v>435</v>
      </c>
      <c r="B152" s="17">
        <v>18.8</v>
      </c>
      <c r="C152" s="19">
        <f t="shared" si="66"/>
        <v>353.44</v>
      </c>
      <c r="D152" s="20">
        <v>9.82</v>
      </c>
      <c r="E152" s="20">
        <f t="shared" si="64"/>
        <v>10.37</v>
      </c>
      <c r="F152" s="19">
        <f t="shared" si="67"/>
        <v>194.96</v>
      </c>
      <c r="G152" s="15" t="e">
        <f>SUMIF([1]附件2!$A:$A,A:A,[1]附件2!$M:$M)</f>
        <v>#VALUE!</v>
      </c>
      <c r="H152" s="15" t="e">
        <f>SUMIF([1]附件1!$A:$A,A:A,[1]附件1!$E:$E)</f>
        <v>#VALUE!</v>
      </c>
      <c r="I152" s="15" t="e">
        <f>SUMIF([1]附件2!$A:$A,A:A,[1]附件2!$M:$M)</f>
        <v>#VALUE!</v>
      </c>
      <c r="J152" s="15"/>
      <c r="K152" s="15"/>
    </row>
    <row r="153" s="3" customFormat="true" ht="16.5" customHeight="true" spans="1:11">
      <c r="A153" s="16" t="s">
        <v>436</v>
      </c>
      <c r="B153" s="17">
        <v>17.06</v>
      </c>
      <c r="C153" s="19">
        <f t="shared" si="66"/>
        <v>320.73</v>
      </c>
      <c r="D153" s="20">
        <v>10.13</v>
      </c>
      <c r="E153" s="20">
        <f t="shared" si="64"/>
        <v>10.7</v>
      </c>
      <c r="F153" s="19">
        <f t="shared" si="67"/>
        <v>182.54</v>
      </c>
      <c r="G153" s="15" t="e">
        <f>SUMIF([1]附件2!$A:$A,A:A,[1]附件2!$M:$M)</f>
        <v>#VALUE!</v>
      </c>
      <c r="H153" s="15" t="e">
        <f>SUMIF([1]附件1!$A:$A,A:A,[1]附件1!$E:$E)</f>
        <v>#VALUE!</v>
      </c>
      <c r="I153" s="15" t="e">
        <f>SUMIF([1]附件2!$A:$A,A:A,[1]附件2!$M:$M)</f>
        <v>#VALUE!</v>
      </c>
      <c r="J153" s="15"/>
      <c r="K153" s="15"/>
    </row>
    <row r="154" s="3" customFormat="true" ht="16.5" customHeight="true" spans="1:11">
      <c r="A154" s="16" t="s">
        <v>437</v>
      </c>
      <c r="B154" s="17">
        <v>25.57</v>
      </c>
      <c r="C154" s="19">
        <f t="shared" si="66"/>
        <v>480.72</v>
      </c>
      <c r="D154" s="20">
        <v>10.34</v>
      </c>
      <c r="E154" s="20">
        <f t="shared" si="64"/>
        <v>10.92</v>
      </c>
      <c r="F154" s="19">
        <f t="shared" si="67"/>
        <v>279.22</v>
      </c>
      <c r="G154" s="15" t="e">
        <f>SUMIF([1]附件2!$A:$A,A:A,[1]附件2!$M:$M)</f>
        <v>#VALUE!</v>
      </c>
      <c r="H154" s="15" t="e">
        <f>SUMIF([1]附件1!$A:$A,A:A,[1]附件1!$E:$E)</f>
        <v>#VALUE!</v>
      </c>
      <c r="I154" s="15" t="e">
        <f>SUMIF([1]附件2!$A:$A,A:A,[1]附件2!$M:$M)</f>
        <v>#VALUE!</v>
      </c>
      <c r="J154" s="15"/>
      <c r="K154" s="15"/>
    </row>
    <row r="155" s="3" customFormat="true" ht="16.5" customHeight="true" spans="1:11">
      <c r="A155" s="16" t="s">
        <v>438</v>
      </c>
      <c r="B155" s="17">
        <v>16.06</v>
      </c>
      <c r="C155" s="19">
        <f t="shared" si="66"/>
        <v>301.93</v>
      </c>
      <c r="D155" s="20">
        <v>9.99</v>
      </c>
      <c r="E155" s="20">
        <f t="shared" si="64"/>
        <v>10.55</v>
      </c>
      <c r="F155" s="19">
        <f t="shared" si="67"/>
        <v>169.43</v>
      </c>
      <c r="G155" s="15" t="e">
        <f>SUMIF([1]附件2!$A:$A,A:A,[1]附件2!$M:$M)</f>
        <v>#VALUE!</v>
      </c>
      <c r="H155" s="15" t="e">
        <f>SUMIF([1]附件1!$A:$A,A:A,[1]附件1!$E:$E)</f>
        <v>#VALUE!</v>
      </c>
      <c r="I155" s="15" t="e">
        <f>SUMIF([1]附件2!$A:$A,A:A,[1]附件2!$M:$M)</f>
        <v>#VALUE!</v>
      </c>
      <c r="J155" s="15"/>
      <c r="K155" s="15"/>
    </row>
    <row r="156" s="3" customFormat="true" ht="16.5" customHeight="true" spans="1:11">
      <c r="A156" s="16" t="s">
        <v>439</v>
      </c>
      <c r="B156" s="17">
        <v>36.51</v>
      </c>
      <c r="C156" s="19">
        <f t="shared" si="66"/>
        <v>686.39</v>
      </c>
      <c r="D156" s="20">
        <v>10.34</v>
      </c>
      <c r="E156" s="20">
        <f t="shared" si="64"/>
        <v>10.92</v>
      </c>
      <c r="F156" s="19">
        <f t="shared" si="67"/>
        <v>398.69</v>
      </c>
      <c r="G156" s="15" t="e">
        <f>SUMIF([1]附件2!$A:$A,A:A,[1]附件2!$M:$M)</f>
        <v>#VALUE!</v>
      </c>
      <c r="H156" s="15" t="e">
        <f>SUMIF([1]附件1!$A:$A,A:A,[1]附件1!$E:$E)</f>
        <v>#VALUE!</v>
      </c>
      <c r="I156" s="15" t="e">
        <f>SUMIF([1]附件2!$A:$A,A:A,[1]附件2!$M:$M)</f>
        <v>#VALUE!</v>
      </c>
      <c r="J156" s="15"/>
      <c r="K156" s="15"/>
    </row>
    <row r="157" s="3" customFormat="true" ht="16.5" customHeight="true" spans="1:11">
      <c r="A157" s="16" t="s">
        <v>440</v>
      </c>
      <c r="B157" s="17">
        <v>30.47</v>
      </c>
      <c r="C157" s="19">
        <f t="shared" si="66"/>
        <v>572.84</v>
      </c>
      <c r="D157" s="20">
        <v>10.35</v>
      </c>
      <c r="E157" s="20">
        <f t="shared" si="64"/>
        <v>10.93</v>
      </c>
      <c r="F157" s="19">
        <f t="shared" si="67"/>
        <v>333.04</v>
      </c>
      <c r="G157" s="15" t="e">
        <f>SUMIF([1]附件2!$A:$A,A:A,[1]附件2!$M:$M)</f>
        <v>#VALUE!</v>
      </c>
      <c r="H157" s="15" t="e">
        <f>SUMIF([1]附件1!$A:$A,A:A,[1]附件1!$E:$E)</f>
        <v>#VALUE!</v>
      </c>
      <c r="I157" s="15" t="e">
        <f>SUMIF([1]附件2!$A:$A,A:A,[1]附件2!$M:$M)</f>
        <v>#VALUE!</v>
      </c>
      <c r="J157" s="15"/>
      <c r="K157" s="15"/>
    </row>
    <row r="158" s="3" customFormat="true" ht="16.5" customHeight="true" spans="1:11">
      <c r="A158" s="16" t="s">
        <v>441</v>
      </c>
      <c r="B158" s="17">
        <v>20.77</v>
      </c>
      <c r="C158" s="19">
        <f t="shared" si="66"/>
        <v>390.48</v>
      </c>
      <c r="D158" s="20">
        <v>10.31</v>
      </c>
      <c r="E158" s="20">
        <f t="shared" si="64"/>
        <v>10.89</v>
      </c>
      <c r="F158" s="19">
        <f t="shared" si="67"/>
        <v>226.19</v>
      </c>
      <c r="G158" s="15" t="e">
        <f>SUMIF([1]附件2!$A:$A,A:A,[1]附件2!$M:$M)</f>
        <v>#VALUE!</v>
      </c>
      <c r="H158" s="15" t="e">
        <f>SUMIF([1]附件1!$A:$A,A:A,[1]附件1!$E:$E)</f>
        <v>#VALUE!</v>
      </c>
      <c r="I158" s="15" t="e">
        <f>SUMIF([1]附件2!$A:$A,A:A,[1]附件2!$M:$M)</f>
        <v>#VALUE!</v>
      </c>
      <c r="J158" s="15"/>
      <c r="K158" s="15"/>
    </row>
    <row r="159" s="3" customFormat="true" ht="16.5" customHeight="true" spans="1:11">
      <c r="A159" s="16" t="s">
        <v>442</v>
      </c>
      <c r="B159" s="17">
        <v>24.13</v>
      </c>
      <c r="C159" s="19">
        <f t="shared" si="66"/>
        <v>453.64</v>
      </c>
      <c r="D159" s="20">
        <v>10.34</v>
      </c>
      <c r="E159" s="20">
        <f t="shared" si="64"/>
        <v>10.92</v>
      </c>
      <c r="F159" s="19">
        <f t="shared" si="67"/>
        <v>263.5</v>
      </c>
      <c r="G159" s="15" t="e">
        <f>SUMIF([1]附件2!$A:$A,A:A,[1]附件2!$M:$M)</f>
        <v>#VALUE!</v>
      </c>
      <c r="H159" s="15" t="e">
        <f>SUMIF([1]附件1!$A:$A,A:A,[1]附件1!$E:$E)</f>
        <v>#VALUE!</v>
      </c>
      <c r="I159" s="15" t="e">
        <f>SUMIF([1]附件2!$A:$A,A:A,[1]附件2!$M:$M)</f>
        <v>#VALUE!</v>
      </c>
      <c r="J159" s="15"/>
      <c r="K159" s="15"/>
    </row>
    <row r="160" s="3" customFormat="true" ht="16.5" customHeight="true" spans="1:11">
      <c r="A160" s="16" t="s">
        <v>443</v>
      </c>
      <c r="B160" s="17">
        <v>24.29</v>
      </c>
      <c r="C160" s="19">
        <f t="shared" si="66"/>
        <v>456.65</v>
      </c>
      <c r="D160" s="20">
        <v>10.31</v>
      </c>
      <c r="E160" s="20">
        <f t="shared" si="64"/>
        <v>10.89</v>
      </c>
      <c r="F160" s="19">
        <f t="shared" si="67"/>
        <v>264.52</v>
      </c>
      <c r="G160" s="15" t="e">
        <f>SUMIF([1]附件2!$A:$A,A:A,[1]附件2!$M:$M)</f>
        <v>#VALUE!</v>
      </c>
      <c r="H160" s="15" t="e">
        <f>SUMIF([1]附件1!$A:$A,A:A,[1]附件1!$E:$E)</f>
        <v>#VALUE!</v>
      </c>
      <c r="I160" s="15" t="e">
        <f>SUMIF([1]附件2!$A:$A,A:A,[1]附件2!$M:$M)</f>
        <v>#VALUE!</v>
      </c>
      <c r="J160" s="15"/>
      <c r="K160" s="15"/>
    </row>
    <row r="161" s="3" customFormat="true" ht="16.5" customHeight="true" spans="1:11">
      <c r="A161" s="14" t="s">
        <v>444</v>
      </c>
      <c r="B161" s="21">
        <f t="shared" ref="B161:F161" si="68">SUM(B162:B233)</f>
        <v>3338.12</v>
      </c>
      <c r="C161" s="21">
        <f t="shared" si="68"/>
        <v>62756.66</v>
      </c>
      <c r="D161" s="21"/>
      <c r="E161" s="20">
        <f t="shared" si="64"/>
        <v>0</v>
      </c>
      <c r="F161" s="21">
        <f t="shared" si="68"/>
        <v>37608.79</v>
      </c>
      <c r="G161" s="15" t="e">
        <f>SUMIF([1]附件2!$A:$A,A:A,[1]附件2!$M:$M)</f>
        <v>#VALUE!</v>
      </c>
      <c r="H161" s="15" t="e">
        <f>SUMIF([1]附件1!$A:$A,A:A,[1]附件1!$E:$E)</f>
        <v>#VALUE!</v>
      </c>
      <c r="I161" s="15" t="e">
        <f>SUMIF([1]附件2!$A:$A,A:A,[1]附件2!$M:$M)</f>
        <v>#VALUE!</v>
      </c>
      <c r="J161" s="21">
        <f>SUM(J162:J233)</f>
        <v>5473.11</v>
      </c>
      <c r="K161" s="21">
        <f>SUM(K162:K233)</f>
        <v>25147.87</v>
      </c>
    </row>
    <row r="162" s="3" customFormat="true" ht="16.5" customHeight="true" spans="1:11">
      <c r="A162" s="33" t="s">
        <v>445</v>
      </c>
      <c r="B162" s="17">
        <v>40.8</v>
      </c>
      <c r="C162" s="19">
        <f t="shared" ref="C162:C225" si="69">ROUND(B162*94*0.2,2)</f>
        <v>767.04</v>
      </c>
      <c r="D162" s="20">
        <v>9.05</v>
      </c>
      <c r="E162" s="20">
        <f t="shared" si="64"/>
        <v>9.56</v>
      </c>
      <c r="F162" s="19">
        <f t="shared" ref="F162:F225" si="70">ROUND(B162*E162,2)</f>
        <v>390.05</v>
      </c>
      <c r="G162" s="15" t="e">
        <f>SUMIF([1]附件2!$A:$A,A:A,[1]附件2!$M:$M)</f>
        <v>#VALUE!</v>
      </c>
      <c r="H162" s="15" t="e">
        <f>SUMIF([1]附件1!$A:$A,A:A,[1]附件1!$E:$E)</f>
        <v>#VALUE!</v>
      </c>
      <c r="I162" s="15" t="e">
        <f>SUMIF([1]附件2!$A:$A,A:A,[1]附件2!$M:$M)</f>
        <v>#VALUE!</v>
      </c>
      <c r="J162" s="15">
        <v>57.73</v>
      </c>
      <c r="K162" s="15">
        <v>376.99</v>
      </c>
    </row>
    <row r="163" s="3" customFormat="true" ht="16.5" customHeight="true" spans="1:11">
      <c r="A163" s="33" t="s">
        <v>446</v>
      </c>
      <c r="B163" s="17">
        <v>43.9</v>
      </c>
      <c r="C163" s="19">
        <f t="shared" si="69"/>
        <v>825.32</v>
      </c>
      <c r="D163" s="20">
        <v>9.1</v>
      </c>
      <c r="E163" s="20">
        <f t="shared" si="64"/>
        <v>9.61</v>
      </c>
      <c r="F163" s="19">
        <f t="shared" si="70"/>
        <v>421.88</v>
      </c>
      <c r="G163" s="15" t="e">
        <f>SUMIF([1]附件2!$A:$A,A:A,[1]附件2!$M:$M)</f>
        <v>#VALUE!</v>
      </c>
      <c r="H163" s="15" t="e">
        <f>SUMIF([1]附件1!$A:$A,A:A,[1]附件1!$E:$E)</f>
        <v>#VALUE!</v>
      </c>
      <c r="I163" s="15" t="e">
        <f>SUMIF([1]附件2!$A:$A,A:A,[1]附件2!$M:$M)</f>
        <v>#VALUE!</v>
      </c>
      <c r="J163" s="15">
        <v>61.52</v>
      </c>
      <c r="K163" s="15">
        <v>403.44</v>
      </c>
    </row>
    <row r="164" s="3" customFormat="true" ht="16.5" customHeight="true" spans="1:11">
      <c r="A164" s="33" t="s">
        <v>447</v>
      </c>
      <c r="B164" s="17">
        <v>62.7</v>
      </c>
      <c r="C164" s="19">
        <f t="shared" si="69"/>
        <v>1178.76</v>
      </c>
      <c r="D164" s="20">
        <v>9.78</v>
      </c>
      <c r="E164" s="20">
        <f t="shared" si="64"/>
        <v>10.33</v>
      </c>
      <c r="F164" s="19">
        <f t="shared" si="70"/>
        <v>647.69</v>
      </c>
      <c r="G164" s="15" t="e">
        <f>SUMIF([1]附件2!$A:$A,A:A,[1]附件2!$M:$M)</f>
        <v>#VALUE!</v>
      </c>
      <c r="H164" s="15" t="e">
        <f>SUMIF([1]附件1!$A:$A,A:A,[1]附件1!$E:$E)</f>
        <v>#VALUE!</v>
      </c>
      <c r="I164" s="15" t="e">
        <f>SUMIF([1]附件2!$A:$A,A:A,[1]附件2!$M:$M)</f>
        <v>#VALUE!</v>
      </c>
      <c r="J164" s="15">
        <v>96.68</v>
      </c>
      <c r="K164" s="15">
        <v>531.07</v>
      </c>
    </row>
    <row r="165" s="3" customFormat="true" ht="16.5" customHeight="true" spans="1:11">
      <c r="A165" s="33" t="s">
        <v>448</v>
      </c>
      <c r="B165" s="17">
        <v>94.9</v>
      </c>
      <c r="C165" s="19">
        <f t="shared" si="69"/>
        <v>1784.12</v>
      </c>
      <c r="D165" s="20">
        <v>10.85</v>
      </c>
      <c r="E165" s="20">
        <f t="shared" si="64"/>
        <v>11.46</v>
      </c>
      <c r="F165" s="19">
        <f t="shared" si="70"/>
        <v>1087.55</v>
      </c>
      <c r="G165" s="15" t="e">
        <f>SUMIF([1]附件2!$A:$A,A:A,[1]附件2!$M:$M)</f>
        <v>#VALUE!</v>
      </c>
      <c r="H165" s="15" t="e">
        <f>SUMIF([1]附件1!$A:$A,A:A,[1]附件1!$E:$E)</f>
        <v>#VALUE!</v>
      </c>
      <c r="I165" s="15" t="e">
        <f>SUMIF([1]附件2!$A:$A,A:A,[1]附件2!$M:$M)</f>
        <v>#VALUE!</v>
      </c>
      <c r="J165" s="15">
        <v>161.82</v>
      </c>
      <c r="K165" s="15">
        <v>696.57</v>
      </c>
    </row>
    <row r="166" s="3" customFormat="true" ht="16.5" customHeight="true" spans="1:11">
      <c r="A166" s="33" t="s">
        <v>449</v>
      </c>
      <c r="B166" s="17">
        <v>73.1</v>
      </c>
      <c r="C166" s="19">
        <f t="shared" si="69"/>
        <v>1374.28</v>
      </c>
      <c r="D166" s="20">
        <v>12.42</v>
      </c>
      <c r="E166" s="20">
        <f t="shared" si="64"/>
        <v>13.12</v>
      </c>
      <c r="F166" s="19">
        <f t="shared" si="70"/>
        <v>959.07</v>
      </c>
      <c r="G166" s="15" t="e">
        <f>SUMIF([1]附件2!$A:$A,A:A,[1]附件2!$M:$M)</f>
        <v>#VALUE!</v>
      </c>
      <c r="H166" s="15" t="e">
        <f>SUMIF([1]附件1!$A:$A,A:A,[1]附件1!$E:$E)</f>
        <v>#VALUE!</v>
      </c>
      <c r="I166" s="15" t="e">
        <f>SUMIF([1]附件2!$A:$A,A:A,[1]附件2!$M:$M)</f>
        <v>#VALUE!</v>
      </c>
      <c r="J166" s="15">
        <v>141.96</v>
      </c>
      <c r="K166" s="15">
        <v>415.21</v>
      </c>
    </row>
    <row r="167" s="3" customFormat="true" ht="16.5" customHeight="true" spans="1:11">
      <c r="A167" s="33" t="s">
        <v>450</v>
      </c>
      <c r="B167" s="17">
        <v>94.5</v>
      </c>
      <c r="C167" s="19">
        <f t="shared" si="69"/>
        <v>1776.6</v>
      </c>
      <c r="D167" s="20">
        <v>10.88</v>
      </c>
      <c r="E167" s="20">
        <f t="shared" si="64"/>
        <v>11.49</v>
      </c>
      <c r="F167" s="19">
        <f t="shared" si="70"/>
        <v>1085.81</v>
      </c>
      <c r="G167" s="15" t="e">
        <f>SUMIF([1]附件2!$A:$A,A:A,[1]附件2!$M:$M)</f>
        <v>#VALUE!</v>
      </c>
      <c r="H167" s="15" t="e">
        <f>SUMIF([1]附件1!$A:$A,A:A,[1]附件1!$E:$E)</f>
        <v>#VALUE!</v>
      </c>
      <c r="I167" s="15" t="e">
        <f>SUMIF([1]附件2!$A:$A,A:A,[1]附件2!$M:$M)</f>
        <v>#VALUE!</v>
      </c>
      <c r="J167" s="15">
        <v>161.44</v>
      </c>
      <c r="K167" s="15">
        <v>690.79</v>
      </c>
    </row>
    <row r="168" s="3" customFormat="true" ht="16.5" customHeight="true" spans="1:11">
      <c r="A168" s="33" t="s">
        <v>451</v>
      </c>
      <c r="B168" s="17">
        <v>36.4</v>
      </c>
      <c r="C168" s="19">
        <f t="shared" si="69"/>
        <v>684.32</v>
      </c>
      <c r="D168" s="20">
        <v>11</v>
      </c>
      <c r="E168" s="20">
        <f t="shared" si="64"/>
        <v>11.62</v>
      </c>
      <c r="F168" s="19">
        <f t="shared" si="70"/>
        <v>422.97</v>
      </c>
      <c r="G168" s="15" t="e">
        <f>SUMIF([1]附件2!$A:$A,A:A,[1]附件2!$M:$M)</f>
        <v>#VALUE!</v>
      </c>
      <c r="H168" s="15" t="e">
        <f>SUMIF([1]附件1!$A:$A,A:A,[1]附件1!$E:$E)</f>
        <v>#VALUE!</v>
      </c>
      <c r="I168" s="15" t="e">
        <f>SUMIF([1]附件2!$A:$A,A:A,[1]附件2!$M:$M)</f>
        <v>#VALUE!</v>
      </c>
      <c r="J168" s="15">
        <v>61.62</v>
      </c>
      <c r="K168" s="15">
        <v>261.35</v>
      </c>
    </row>
    <row r="169" s="3" customFormat="true" ht="16.5" customHeight="true" spans="1:11">
      <c r="A169" s="33" t="s">
        <v>452</v>
      </c>
      <c r="B169" s="17">
        <v>27.72</v>
      </c>
      <c r="C169" s="19">
        <f t="shared" si="69"/>
        <v>521.14</v>
      </c>
      <c r="D169" s="20">
        <v>9.6</v>
      </c>
      <c r="E169" s="20">
        <f t="shared" si="64"/>
        <v>10.14</v>
      </c>
      <c r="F169" s="19">
        <f t="shared" si="70"/>
        <v>281.08</v>
      </c>
      <c r="G169" s="15" t="e">
        <f>SUMIF([1]附件2!$A:$A,A:A,[1]附件2!$M:$M)</f>
        <v>#VALUE!</v>
      </c>
      <c r="H169" s="15" t="e">
        <f>SUMIF([1]附件1!$A:$A,A:A,[1]附件1!$E:$E)</f>
        <v>#VALUE!</v>
      </c>
      <c r="I169" s="15" t="e">
        <f>SUMIF([1]附件2!$A:$A,A:A,[1]附件2!$M:$M)</f>
        <v>#VALUE!</v>
      </c>
      <c r="J169" s="15">
        <v>40.89</v>
      </c>
      <c r="K169" s="15">
        <v>240.06</v>
      </c>
    </row>
    <row r="170" s="3" customFormat="true" ht="16.5" customHeight="true" spans="1:11">
      <c r="A170" s="33" t="s">
        <v>453</v>
      </c>
      <c r="B170" s="17">
        <v>12.67</v>
      </c>
      <c r="C170" s="19">
        <f t="shared" si="69"/>
        <v>238.2</v>
      </c>
      <c r="D170" s="20">
        <v>11.24</v>
      </c>
      <c r="E170" s="20">
        <f t="shared" si="64"/>
        <v>11.87</v>
      </c>
      <c r="F170" s="19">
        <f t="shared" si="70"/>
        <v>150.39</v>
      </c>
      <c r="G170" s="15" t="e">
        <f>SUMIF([1]附件2!$A:$A,A:A,[1]附件2!$M:$M)</f>
        <v>#VALUE!</v>
      </c>
      <c r="H170" s="15" t="e">
        <f>SUMIF([1]附件1!$A:$A,A:A,[1]附件1!$E:$E)</f>
        <v>#VALUE!</v>
      </c>
      <c r="I170" s="15" t="e">
        <f>SUMIF([1]附件2!$A:$A,A:A,[1]附件2!$M:$M)</f>
        <v>#VALUE!</v>
      </c>
      <c r="J170" s="15">
        <v>21.91</v>
      </c>
      <c r="K170" s="15">
        <v>87.81</v>
      </c>
    </row>
    <row r="171" s="3" customFormat="true" ht="16.5" customHeight="true" spans="1:11">
      <c r="A171" s="33" t="s">
        <v>454</v>
      </c>
      <c r="B171" s="17">
        <v>17.89</v>
      </c>
      <c r="C171" s="19">
        <f t="shared" si="69"/>
        <v>336.33</v>
      </c>
      <c r="D171" s="20">
        <v>11.02</v>
      </c>
      <c r="E171" s="20">
        <f t="shared" si="64"/>
        <v>11.64</v>
      </c>
      <c r="F171" s="19">
        <f t="shared" si="70"/>
        <v>208.24</v>
      </c>
      <c r="G171" s="15" t="e">
        <f>SUMIF([1]附件2!$A:$A,A:A,[1]附件2!$M:$M)</f>
        <v>#VALUE!</v>
      </c>
      <c r="H171" s="15" t="e">
        <f>SUMIF([1]附件1!$A:$A,A:A,[1]附件1!$E:$E)</f>
        <v>#VALUE!</v>
      </c>
      <c r="I171" s="15" t="e">
        <f>SUMIF([1]附件2!$A:$A,A:A,[1]附件2!$M:$M)</f>
        <v>#VALUE!</v>
      </c>
      <c r="J171" s="15">
        <v>30.7</v>
      </c>
      <c r="K171" s="15">
        <v>128.09</v>
      </c>
    </row>
    <row r="172" s="3" customFormat="true" ht="16.5" customHeight="true" spans="1:11">
      <c r="A172" s="33" t="s">
        <v>455</v>
      </c>
      <c r="B172" s="17">
        <v>71.5</v>
      </c>
      <c r="C172" s="19">
        <f t="shared" si="69"/>
        <v>1344.2</v>
      </c>
      <c r="D172" s="20">
        <v>11.53</v>
      </c>
      <c r="E172" s="20">
        <f t="shared" si="64"/>
        <v>12.18</v>
      </c>
      <c r="F172" s="19">
        <f t="shared" si="70"/>
        <v>870.87</v>
      </c>
      <c r="G172" s="15" t="e">
        <f>SUMIF([1]附件2!$A:$A,A:A,[1]附件2!$M:$M)</f>
        <v>#VALUE!</v>
      </c>
      <c r="H172" s="15" t="e">
        <f>SUMIF([1]附件1!$A:$A,A:A,[1]附件1!$E:$E)</f>
        <v>#VALUE!</v>
      </c>
      <c r="I172" s="15" t="e">
        <f>SUMIF([1]附件2!$A:$A,A:A,[1]附件2!$M:$M)</f>
        <v>#VALUE!</v>
      </c>
      <c r="J172" s="15">
        <v>126.84</v>
      </c>
      <c r="K172" s="15">
        <v>473.33</v>
      </c>
    </row>
    <row r="173" s="3" customFormat="true" ht="16.5" customHeight="true" spans="1:11">
      <c r="A173" s="33" t="s">
        <v>456</v>
      </c>
      <c r="B173" s="17">
        <v>46</v>
      </c>
      <c r="C173" s="19">
        <f t="shared" si="69"/>
        <v>864.8</v>
      </c>
      <c r="D173" s="20">
        <v>11.42</v>
      </c>
      <c r="E173" s="20">
        <f t="shared" si="64"/>
        <v>12.06</v>
      </c>
      <c r="F173" s="19">
        <f t="shared" si="70"/>
        <v>554.76</v>
      </c>
      <c r="G173" s="15" t="e">
        <f>SUMIF([1]附件2!$A:$A,A:A,[1]附件2!$M:$M)</f>
        <v>#VALUE!</v>
      </c>
      <c r="H173" s="15" t="e">
        <f>SUMIF([1]附件1!$A:$A,A:A,[1]附件1!$E:$E)</f>
        <v>#VALUE!</v>
      </c>
      <c r="I173" s="15" t="e">
        <f>SUMIF([1]附件2!$A:$A,A:A,[1]附件2!$M:$M)</f>
        <v>#VALUE!</v>
      </c>
      <c r="J173" s="15">
        <v>78.88</v>
      </c>
      <c r="K173" s="15">
        <v>310.04</v>
      </c>
    </row>
    <row r="174" s="3" customFormat="true" ht="16.5" customHeight="true" spans="1:11">
      <c r="A174" s="33" t="s">
        <v>457</v>
      </c>
      <c r="B174" s="17">
        <v>17.9</v>
      </c>
      <c r="C174" s="19">
        <f t="shared" si="69"/>
        <v>336.52</v>
      </c>
      <c r="D174" s="20">
        <v>10.82</v>
      </c>
      <c r="E174" s="20">
        <f t="shared" si="64"/>
        <v>11.43</v>
      </c>
      <c r="F174" s="19">
        <f t="shared" si="70"/>
        <v>204.6</v>
      </c>
      <c r="G174" s="15" t="e">
        <f>SUMIF([1]附件2!$A:$A,A:A,[1]附件2!$M:$M)</f>
        <v>#VALUE!</v>
      </c>
      <c r="H174" s="15" t="e">
        <f>SUMIF([1]附件1!$A:$A,A:A,[1]附件1!$E:$E)</f>
        <v>#VALUE!</v>
      </c>
      <c r="I174" s="15" t="e">
        <f>SUMIF([1]附件2!$A:$A,A:A,[1]附件2!$M:$M)</f>
        <v>#VALUE!</v>
      </c>
      <c r="J174" s="15">
        <v>30.29</v>
      </c>
      <c r="K174" s="15">
        <v>131.92</v>
      </c>
    </row>
    <row r="175" s="3" customFormat="true" ht="16.5" customHeight="true" spans="1:11">
      <c r="A175" s="33" t="s">
        <v>458</v>
      </c>
      <c r="B175" s="17">
        <v>22.8</v>
      </c>
      <c r="C175" s="19">
        <f t="shared" si="69"/>
        <v>428.64</v>
      </c>
      <c r="D175" s="20">
        <v>9.05</v>
      </c>
      <c r="E175" s="20">
        <f t="shared" si="64"/>
        <v>9.56</v>
      </c>
      <c r="F175" s="19">
        <f t="shared" si="70"/>
        <v>217.97</v>
      </c>
      <c r="G175" s="15" t="e">
        <f>SUMIF([1]附件2!$A:$A,A:A,[1]附件2!$M:$M)</f>
        <v>#VALUE!</v>
      </c>
      <c r="H175" s="15" t="e">
        <f>SUMIF([1]附件1!$A:$A,A:A,[1]附件1!$E:$E)</f>
        <v>#VALUE!</v>
      </c>
      <c r="I175" s="15" t="e">
        <f>SUMIF([1]附件2!$A:$A,A:A,[1]附件2!$M:$M)</f>
        <v>#VALUE!</v>
      </c>
      <c r="J175" s="15">
        <v>33.07</v>
      </c>
      <c r="K175" s="15">
        <v>210.67</v>
      </c>
    </row>
    <row r="176" s="3" customFormat="true" ht="16.5" customHeight="true" spans="1:11">
      <c r="A176" s="33" t="s">
        <v>459</v>
      </c>
      <c r="B176" s="17">
        <v>76.5</v>
      </c>
      <c r="C176" s="19">
        <f t="shared" si="69"/>
        <v>1438.2</v>
      </c>
      <c r="D176" s="20">
        <v>10.51</v>
      </c>
      <c r="E176" s="20">
        <f t="shared" si="64"/>
        <v>11.1</v>
      </c>
      <c r="F176" s="19">
        <f t="shared" si="70"/>
        <v>849.15</v>
      </c>
      <c r="G176" s="15" t="e">
        <f>SUMIF([1]附件2!$A:$A,A:A,[1]附件2!$M:$M)</f>
        <v>#VALUE!</v>
      </c>
      <c r="H176" s="15" t="e">
        <f>SUMIF([1]附件1!$A:$A,A:A,[1]附件1!$E:$E)</f>
        <v>#VALUE!</v>
      </c>
      <c r="I176" s="15" t="e">
        <f>SUMIF([1]附件2!$A:$A,A:A,[1]附件2!$M:$M)</f>
        <v>#VALUE!</v>
      </c>
      <c r="J176" s="15">
        <v>124.58</v>
      </c>
      <c r="K176" s="15">
        <v>589.05</v>
      </c>
    </row>
    <row r="177" s="3" customFormat="true" ht="16.5" customHeight="true" spans="1:11">
      <c r="A177" s="33" t="s">
        <v>460</v>
      </c>
      <c r="B177" s="17">
        <v>69</v>
      </c>
      <c r="C177" s="19">
        <f t="shared" si="69"/>
        <v>1297.2</v>
      </c>
      <c r="D177" s="20">
        <v>11.06</v>
      </c>
      <c r="E177" s="20">
        <f t="shared" si="64"/>
        <v>11.68</v>
      </c>
      <c r="F177" s="19">
        <f t="shared" si="70"/>
        <v>805.92</v>
      </c>
      <c r="G177" s="15" t="e">
        <f>SUMIF([1]附件2!$A:$A,A:A,[1]附件2!$M:$M)</f>
        <v>#VALUE!</v>
      </c>
      <c r="H177" s="15" t="e">
        <f>SUMIF([1]附件1!$A:$A,A:A,[1]附件1!$E:$E)</f>
        <v>#VALUE!</v>
      </c>
      <c r="I177" s="15" t="e">
        <f>SUMIF([1]附件2!$A:$A,A:A,[1]附件2!$M:$M)</f>
        <v>#VALUE!</v>
      </c>
      <c r="J177" s="15">
        <v>120.09</v>
      </c>
      <c r="K177" s="15">
        <v>491.28</v>
      </c>
    </row>
    <row r="178" s="3" customFormat="true" ht="16.5" customHeight="true" spans="1:11">
      <c r="A178" s="33" t="s">
        <v>461</v>
      </c>
      <c r="B178" s="17">
        <v>55.2</v>
      </c>
      <c r="C178" s="19">
        <f t="shared" si="69"/>
        <v>1037.76</v>
      </c>
      <c r="D178" s="20">
        <v>10.31</v>
      </c>
      <c r="E178" s="20">
        <f t="shared" si="64"/>
        <v>10.89</v>
      </c>
      <c r="F178" s="19">
        <f t="shared" si="70"/>
        <v>601.13</v>
      </c>
      <c r="G178" s="15" t="e">
        <f>SUMIF([1]附件2!$A:$A,A:A,[1]附件2!$M:$M)</f>
        <v>#VALUE!</v>
      </c>
      <c r="H178" s="15" t="e">
        <f>SUMIF([1]附件1!$A:$A,A:A,[1]附件1!$E:$E)</f>
        <v>#VALUE!</v>
      </c>
      <c r="I178" s="15" t="e">
        <f>SUMIF([1]附件2!$A:$A,A:A,[1]附件2!$M:$M)</f>
        <v>#VALUE!</v>
      </c>
      <c r="J178" s="15">
        <v>88.93</v>
      </c>
      <c r="K178" s="15">
        <v>436.63</v>
      </c>
    </row>
    <row r="179" s="3" customFormat="true" ht="16.5" customHeight="true" spans="1:11">
      <c r="A179" s="33" t="s">
        <v>462</v>
      </c>
      <c r="B179" s="17">
        <v>65.2</v>
      </c>
      <c r="C179" s="19">
        <f t="shared" si="69"/>
        <v>1225.76</v>
      </c>
      <c r="D179" s="20">
        <v>9.28</v>
      </c>
      <c r="E179" s="20">
        <f t="shared" si="64"/>
        <v>9.8</v>
      </c>
      <c r="F179" s="19">
        <f t="shared" si="70"/>
        <v>638.96</v>
      </c>
      <c r="G179" s="15" t="e">
        <f>SUMIF([1]附件2!$A:$A,A:A,[1]附件2!$M:$M)</f>
        <v>#VALUE!</v>
      </c>
      <c r="H179" s="15" t="e">
        <f>SUMIF([1]附件1!$A:$A,A:A,[1]附件1!$E:$E)</f>
        <v>#VALUE!</v>
      </c>
      <c r="I179" s="15" t="e">
        <f>SUMIF([1]附件2!$A:$A,A:A,[1]附件2!$M:$M)</f>
        <v>#VALUE!</v>
      </c>
      <c r="J179" s="15">
        <v>95.24</v>
      </c>
      <c r="K179" s="15">
        <v>586.8</v>
      </c>
    </row>
    <row r="180" s="3" customFormat="true" ht="16.5" customHeight="true" spans="1:11">
      <c r="A180" s="33" t="s">
        <v>463</v>
      </c>
      <c r="B180" s="17">
        <v>50.47</v>
      </c>
      <c r="C180" s="19">
        <f t="shared" si="69"/>
        <v>948.84</v>
      </c>
      <c r="D180" s="20">
        <v>11.2</v>
      </c>
      <c r="E180" s="20">
        <f t="shared" si="64"/>
        <v>11.83</v>
      </c>
      <c r="F180" s="19">
        <f t="shared" si="70"/>
        <v>597.06</v>
      </c>
      <c r="G180" s="15" t="e">
        <f>SUMIF([1]附件2!$A:$A,A:A,[1]附件2!$M:$M)</f>
        <v>#VALUE!</v>
      </c>
      <c r="H180" s="15" t="e">
        <f>SUMIF([1]附件1!$A:$A,A:A,[1]附件1!$E:$E)</f>
        <v>#VALUE!</v>
      </c>
      <c r="I180" s="15" t="e">
        <f>SUMIF([1]附件2!$A:$A,A:A,[1]附件2!$M:$M)</f>
        <v>#VALUE!</v>
      </c>
      <c r="J180" s="15">
        <v>84.99</v>
      </c>
      <c r="K180" s="15">
        <v>351.78</v>
      </c>
    </row>
    <row r="181" s="3" customFormat="true" ht="16.5" customHeight="true" spans="1:11">
      <c r="A181" s="33" t="s">
        <v>464</v>
      </c>
      <c r="B181" s="17">
        <v>41.69</v>
      </c>
      <c r="C181" s="19">
        <f t="shared" si="69"/>
        <v>783.77</v>
      </c>
      <c r="D181" s="20">
        <v>11</v>
      </c>
      <c r="E181" s="20">
        <f t="shared" si="64"/>
        <v>11.62</v>
      </c>
      <c r="F181" s="19">
        <f t="shared" si="70"/>
        <v>484.44</v>
      </c>
      <c r="G181" s="15" t="e">
        <f>SUMIF([1]附件2!$A:$A,A:A,[1]附件2!$M:$M)</f>
        <v>#VALUE!</v>
      </c>
      <c r="H181" s="15" t="e">
        <f>SUMIF([1]附件1!$A:$A,A:A,[1]附件1!$E:$E)</f>
        <v>#VALUE!</v>
      </c>
      <c r="I181" s="15" t="e">
        <f>SUMIF([1]附件2!$A:$A,A:A,[1]附件2!$M:$M)</f>
        <v>#VALUE!</v>
      </c>
      <c r="J181" s="15">
        <v>69.63</v>
      </c>
      <c r="K181" s="15">
        <v>299.33</v>
      </c>
    </row>
    <row r="182" s="3" customFormat="true" ht="16.5" customHeight="true" spans="1:11">
      <c r="A182" s="33" t="s">
        <v>465</v>
      </c>
      <c r="B182" s="17">
        <v>32.02</v>
      </c>
      <c r="C182" s="19">
        <f t="shared" si="69"/>
        <v>601.98</v>
      </c>
      <c r="D182" s="20">
        <v>11.02</v>
      </c>
      <c r="E182" s="20">
        <f t="shared" si="64"/>
        <v>11.64</v>
      </c>
      <c r="F182" s="19">
        <f t="shared" si="70"/>
        <v>372.71</v>
      </c>
      <c r="G182" s="15" t="e">
        <f>SUMIF([1]附件2!$A:$A,A:A,[1]附件2!$M:$M)</f>
        <v>#VALUE!</v>
      </c>
      <c r="H182" s="15" t="e">
        <f>SUMIF([1]附件1!$A:$A,A:A,[1]附件1!$E:$E)</f>
        <v>#VALUE!</v>
      </c>
      <c r="I182" s="15" t="e">
        <f>SUMIF([1]附件2!$A:$A,A:A,[1]附件2!$M:$M)</f>
        <v>#VALUE!</v>
      </c>
      <c r="J182" s="15">
        <v>53.35</v>
      </c>
      <c r="K182" s="15">
        <v>229.27</v>
      </c>
    </row>
    <row r="183" s="3" customFormat="true" ht="16.5" customHeight="true" spans="1:11">
      <c r="A183" s="33" t="s">
        <v>466</v>
      </c>
      <c r="B183" s="17">
        <v>15.08</v>
      </c>
      <c r="C183" s="19">
        <f t="shared" si="69"/>
        <v>283.5</v>
      </c>
      <c r="D183" s="20">
        <v>7.44</v>
      </c>
      <c r="E183" s="20">
        <f t="shared" si="64"/>
        <v>7.86</v>
      </c>
      <c r="F183" s="19">
        <f t="shared" si="70"/>
        <v>118.53</v>
      </c>
      <c r="G183" s="15" t="e">
        <f>SUMIF([1]附件2!$A:$A,A:A,[1]附件2!$M:$M)</f>
        <v>#VALUE!</v>
      </c>
      <c r="H183" s="15" t="e">
        <f>SUMIF([1]附件1!$A:$A,A:A,[1]附件1!$E:$E)</f>
        <v>#VALUE!</v>
      </c>
      <c r="I183" s="15" t="e">
        <f>SUMIF([1]附件2!$A:$A,A:A,[1]附件2!$M:$M)</f>
        <v>#VALUE!</v>
      </c>
      <c r="J183" s="15">
        <v>16.75</v>
      </c>
      <c r="K183" s="15">
        <v>164.97</v>
      </c>
    </row>
    <row r="184" s="3" customFormat="true" ht="16.5" customHeight="true" spans="1:11">
      <c r="A184" s="33" t="s">
        <v>467</v>
      </c>
      <c r="B184" s="17">
        <v>71.5</v>
      </c>
      <c r="C184" s="19">
        <f t="shared" si="69"/>
        <v>1344.2</v>
      </c>
      <c r="D184" s="20">
        <v>10.85</v>
      </c>
      <c r="E184" s="20">
        <f t="shared" si="64"/>
        <v>11.46</v>
      </c>
      <c r="F184" s="19">
        <f t="shared" si="70"/>
        <v>819.39</v>
      </c>
      <c r="G184" s="15" t="e">
        <f>SUMIF([1]附件2!$A:$A,A:A,[1]附件2!$M:$M)</f>
        <v>#VALUE!</v>
      </c>
      <c r="H184" s="15" t="e">
        <f>SUMIF([1]附件1!$A:$A,A:A,[1]附件1!$E:$E)</f>
        <v>#VALUE!</v>
      </c>
      <c r="I184" s="15" t="e">
        <f>SUMIF([1]附件2!$A:$A,A:A,[1]附件2!$M:$M)</f>
        <v>#VALUE!</v>
      </c>
      <c r="J184" s="15">
        <v>115.32</v>
      </c>
      <c r="K184" s="15">
        <v>524.81</v>
      </c>
    </row>
    <row r="185" s="3" customFormat="true" ht="16.5" customHeight="true" spans="1:11">
      <c r="A185" s="33" t="s">
        <v>468</v>
      </c>
      <c r="B185" s="17">
        <v>41.7</v>
      </c>
      <c r="C185" s="19">
        <f t="shared" si="69"/>
        <v>783.96</v>
      </c>
      <c r="D185" s="20">
        <v>11</v>
      </c>
      <c r="E185" s="20">
        <f t="shared" si="64"/>
        <v>11.62</v>
      </c>
      <c r="F185" s="19">
        <f t="shared" si="70"/>
        <v>484.55</v>
      </c>
      <c r="G185" s="15" t="e">
        <f>SUMIF([1]附件2!$A:$A,A:A,[1]附件2!$M:$M)</f>
        <v>#VALUE!</v>
      </c>
      <c r="H185" s="15" t="e">
        <f>SUMIF([1]附件1!$A:$A,A:A,[1]附件1!$E:$E)</f>
        <v>#VALUE!</v>
      </c>
      <c r="I185" s="15" t="e">
        <f>SUMIF([1]附件2!$A:$A,A:A,[1]附件2!$M:$M)</f>
        <v>#VALUE!</v>
      </c>
      <c r="J185" s="15">
        <v>68.75</v>
      </c>
      <c r="K185" s="15">
        <v>299.41</v>
      </c>
    </row>
    <row r="186" s="3" customFormat="true" ht="16.5" customHeight="true" spans="1:11">
      <c r="A186" s="33" t="s">
        <v>469</v>
      </c>
      <c r="B186" s="17">
        <v>37.9</v>
      </c>
      <c r="C186" s="19">
        <f t="shared" si="69"/>
        <v>712.52</v>
      </c>
      <c r="D186" s="20">
        <v>10.49</v>
      </c>
      <c r="E186" s="20">
        <f t="shared" si="64"/>
        <v>11.08</v>
      </c>
      <c r="F186" s="19">
        <f t="shared" si="70"/>
        <v>419.93</v>
      </c>
      <c r="G186" s="15" t="e">
        <f>SUMIF([1]附件2!$A:$A,A:A,[1]附件2!$M:$M)</f>
        <v>#VALUE!</v>
      </c>
      <c r="H186" s="15" t="e">
        <f>SUMIF([1]附件1!$A:$A,A:A,[1]附件1!$E:$E)</f>
        <v>#VALUE!</v>
      </c>
      <c r="I186" s="15" t="e">
        <f>SUMIF([1]附件2!$A:$A,A:A,[1]附件2!$M:$M)</f>
        <v>#VALUE!</v>
      </c>
      <c r="J186" s="15">
        <v>60.22</v>
      </c>
      <c r="K186" s="15">
        <v>292.59</v>
      </c>
    </row>
    <row r="187" s="3" customFormat="true" ht="16.5" customHeight="true" spans="1:11">
      <c r="A187" s="33" t="s">
        <v>470</v>
      </c>
      <c r="B187" s="17">
        <v>52.8</v>
      </c>
      <c r="C187" s="19">
        <f t="shared" si="69"/>
        <v>992.64</v>
      </c>
      <c r="D187" s="20">
        <v>10.64</v>
      </c>
      <c r="E187" s="20">
        <f t="shared" si="64"/>
        <v>11.24</v>
      </c>
      <c r="F187" s="19">
        <f t="shared" si="70"/>
        <v>593.47</v>
      </c>
      <c r="G187" s="15" t="e">
        <f>SUMIF([1]附件2!$A:$A,A:A,[1]附件2!$M:$M)</f>
        <v>#VALUE!</v>
      </c>
      <c r="H187" s="15" t="e">
        <f>SUMIF([1]附件1!$A:$A,A:A,[1]附件1!$E:$E)</f>
        <v>#VALUE!</v>
      </c>
      <c r="I187" s="15" t="e">
        <f>SUMIF([1]附件2!$A:$A,A:A,[1]附件2!$M:$M)</f>
        <v>#VALUE!</v>
      </c>
      <c r="J187" s="15">
        <v>85.94</v>
      </c>
      <c r="K187" s="15">
        <v>399.17</v>
      </c>
    </row>
    <row r="188" s="3" customFormat="true" ht="16.5" customHeight="true" spans="1:11">
      <c r="A188" s="33" t="s">
        <v>471</v>
      </c>
      <c r="B188" s="17">
        <v>83.6</v>
      </c>
      <c r="C188" s="19">
        <f t="shared" si="69"/>
        <v>1571.68</v>
      </c>
      <c r="D188" s="20">
        <v>11.38</v>
      </c>
      <c r="E188" s="20">
        <f t="shared" si="64"/>
        <v>12.02</v>
      </c>
      <c r="F188" s="19">
        <f t="shared" si="70"/>
        <v>1004.87</v>
      </c>
      <c r="G188" s="15" t="e">
        <f>SUMIF([1]附件2!$A:$A,A:A,[1]附件2!$M:$M)</f>
        <v>#VALUE!</v>
      </c>
      <c r="H188" s="15" t="e">
        <f>SUMIF([1]附件1!$A:$A,A:A,[1]附件1!$E:$E)</f>
        <v>#VALUE!</v>
      </c>
      <c r="I188" s="15" t="e">
        <f>SUMIF([1]附件2!$A:$A,A:A,[1]附件2!$M:$M)</f>
        <v>#VALUE!</v>
      </c>
      <c r="J188" s="15">
        <v>143.51</v>
      </c>
      <c r="K188" s="15">
        <v>566.81</v>
      </c>
    </row>
    <row r="189" s="3" customFormat="true" ht="16.5" customHeight="true" spans="1:11">
      <c r="A189" s="33" t="s">
        <v>472</v>
      </c>
      <c r="B189" s="17">
        <v>55</v>
      </c>
      <c r="C189" s="19">
        <f t="shared" si="69"/>
        <v>1034</v>
      </c>
      <c r="D189" s="20">
        <v>11.18</v>
      </c>
      <c r="E189" s="20">
        <f t="shared" si="64"/>
        <v>11.81</v>
      </c>
      <c r="F189" s="19">
        <f t="shared" si="70"/>
        <v>649.55</v>
      </c>
      <c r="G189" s="15" t="e">
        <f>SUMIF([1]附件2!$A:$A,A:A,[1]附件2!$M:$M)</f>
        <v>#VALUE!</v>
      </c>
      <c r="H189" s="15" t="e">
        <f>SUMIF([1]附件1!$A:$A,A:A,[1]附件1!$E:$E)</f>
        <v>#VALUE!</v>
      </c>
      <c r="I189" s="15" t="e">
        <f>SUMIF([1]附件2!$A:$A,A:A,[1]附件2!$M:$M)</f>
        <v>#VALUE!</v>
      </c>
      <c r="J189" s="15">
        <v>94.12</v>
      </c>
      <c r="K189" s="15">
        <v>384.45</v>
      </c>
    </row>
    <row r="190" s="3" customFormat="true" ht="16.5" customHeight="true" spans="1:11">
      <c r="A190" s="33" t="s">
        <v>473</v>
      </c>
      <c r="B190" s="17">
        <v>41.6</v>
      </c>
      <c r="C190" s="19">
        <f t="shared" si="69"/>
        <v>782.08</v>
      </c>
      <c r="D190" s="20">
        <v>9.05</v>
      </c>
      <c r="E190" s="20">
        <f t="shared" si="64"/>
        <v>9.56</v>
      </c>
      <c r="F190" s="19">
        <f t="shared" si="70"/>
        <v>397.7</v>
      </c>
      <c r="G190" s="15" t="e">
        <f>SUMIF([1]附件2!$A:$A,A:A,[1]附件2!$M:$M)</f>
        <v>#VALUE!</v>
      </c>
      <c r="H190" s="15" t="e">
        <f>SUMIF([1]附件1!$A:$A,A:A,[1]附件1!$E:$E)</f>
        <v>#VALUE!</v>
      </c>
      <c r="I190" s="15" t="e">
        <f>SUMIF([1]附件2!$A:$A,A:A,[1]附件2!$M:$M)</f>
        <v>#VALUE!</v>
      </c>
      <c r="J190" s="15">
        <v>58.87</v>
      </c>
      <c r="K190" s="15">
        <v>384.38</v>
      </c>
    </row>
    <row r="191" s="3" customFormat="true" ht="16.5" customHeight="true" spans="1:11">
      <c r="A191" s="33" t="s">
        <v>474</v>
      </c>
      <c r="B191" s="17">
        <v>30.1</v>
      </c>
      <c r="C191" s="19">
        <f t="shared" si="69"/>
        <v>565.88</v>
      </c>
      <c r="D191" s="20">
        <v>10.85</v>
      </c>
      <c r="E191" s="20">
        <f t="shared" si="64"/>
        <v>11.46</v>
      </c>
      <c r="F191" s="19">
        <f t="shared" si="70"/>
        <v>344.95</v>
      </c>
      <c r="G191" s="15" t="e">
        <f>SUMIF([1]附件2!$A:$A,A:A,[1]附件2!$M:$M)</f>
        <v>#VALUE!</v>
      </c>
      <c r="H191" s="15" t="e">
        <f>SUMIF([1]附件1!$A:$A,A:A,[1]附件1!$E:$E)</f>
        <v>#VALUE!</v>
      </c>
      <c r="I191" s="15" t="e">
        <f>SUMIF([1]附件2!$A:$A,A:A,[1]附件2!$M:$M)</f>
        <v>#VALUE!</v>
      </c>
      <c r="J191" s="15">
        <v>50.05</v>
      </c>
      <c r="K191" s="15">
        <v>220.93</v>
      </c>
    </row>
    <row r="192" s="3" customFormat="true" ht="16.5" customHeight="true" spans="1:11">
      <c r="A192" s="33" t="s">
        <v>475</v>
      </c>
      <c r="B192" s="17">
        <v>41.4</v>
      </c>
      <c r="C192" s="19">
        <f t="shared" si="69"/>
        <v>778.32</v>
      </c>
      <c r="D192" s="20">
        <v>11.56</v>
      </c>
      <c r="E192" s="20">
        <f t="shared" si="64"/>
        <v>12.21</v>
      </c>
      <c r="F192" s="19">
        <f t="shared" si="70"/>
        <v>505.49</v>
      </c>
      <c r="G192" s="15" t="e">
        <f>SUMIF([1]附件2!$A:$A,A:A,[1]附件2!$M:$M)</f>
        <v>#VALUE!</v>
      </c>
      <c r="H192" s="15" t="e">
        <f>SUMIF([1]附件1!$A:$A,A:A,[1]附件1!$E:$E)</f>
        <v>#VALUE!</v>
      </c>
      <c r="I192" s="15" t="e">
        <f>SUMIF([1]附件2!$A:$A,A:A,[1]附件2!$M:$M)</f>
        <v>#VALUE!</v>
      </c>
      <c r="J192" s="15">
        <v>73.72</v>
      </c>
      <c r="K192" s="15">
        <v>272.83</v>
      </c>
    </row>
    <row r="193" s="3" customFormat="true" ht="16.5" customHeight="true" spans="1:11">
      <c r="A193" s="33" t="s">
        <v>476</v>
      </c>
      <c r="B193" s="17">
        <v>27.7</v>
      </c>
      <c r="C193" s="19">
        <f t="shared" si="69"/>
        <v>520.76</v>
      </c>
      <c r="D193" s="20">
        <v>11.56</v>
      </c>
      <c r="E193" s="20">
        <f t="shared" si="64"/>
        <v>12.21</v>
      </c>
      <c r="F193" s="19">
        <f t="shared" si="70"/>
        <v>338.22</v>
      </c>
      <c r="G193" s="15" t="e">
        <f>SUMIF([1]附件2!$A:$A,A:A,[1]附件2!$M:$M)</f>
        <v>#VALUE!</v>
      </c>
      <c r="H193" s="15" t="e">
        <f>SUMIF([1]附件1!$A:$A,A:A,[1]附件1!$E:$E)</f>
        <v>#VALUE!</v>
      </c>
      <c r="I193" s="15" t="e">
        <f>SUMIF([1]附件2!$A:$A,A:A,[1]附件2!$M:$M)</f>
        <v>#VALUE!</v>
      </c>
      <c r="J193" s="15">
        <v>48.99</v>
      </c>
      <c r="K193" s="15">
        <v>182.54</v>
      </c>
    </row>
    <row r="194" s="3" customFormat="true" ht="16.5" customHeight="true" spans="1:11">
      <c r="A194" s="33" t="s">
        <v>477</v>
      </c>
      <c r="B194" s="17">
        <v>18.7</v>
      </c>
      <c r="C194" s="19">
        <f t="shared" si="69"/>
        <v>351.56</v>
      </c>
      <c r="D194" s="20">
        <v>7.49</v>
      </c>
      <c r="E194" s="20">
        <f t="shared" si="64"/>
        <v>7.91</v>
      </c>
      <c r="F194" s="19">
        <f t="shared" si="70"/>
        <v>147.92</v>
      </c>
      <c r="G194" s="15" t="e">
        <f>SUMIF([1]附件2!$A:$A,A:A,[1]附件2!$M:$M)</f>
        <v>#VALUE!</v>
      </c>
      <c r="H194" s="15" t="e">
        <f>SUMIF([1]附件1!$A:$A,A:A,[1]附件1!$E:$E)</f>
        <v>#VALUE!</v>
      </c>
      <c r="I194" s="15" t="e">
        <f>SUMIF([1]附件2!$A:$A,A:A,[1]附件2!$M:$M)</f>
        <v>#VALUE!</v>
      </c>
      <c r="J194" s="15">
        <v>21.19</v>
      </c>
      <c r="K194" s="15">
        <v>203.64</v>
      </c>
    </row>
    <row r="195" s="3" customFormat="true" ht="16.5" customHeight="true" spans="1:11">
      <c r="A195" s="33" t="s">
        <v>478</v>
      </c>
      <c r="B195" s="17">
        <v>12.1</v>
      </c>
      <c r="C195" s="19">
        <f t="shared" si="69"/>
        <v>227.48</v>
      </c>
      <c r="D195" s="20">
        <v>10.35</v>
      </c>
      <c r="E195" s="20">
        <f t="shared" si="64"/>
        <v>10.93</v>
      </c>
      <c r="F195" s="19">
        <f t="shared" si="70"/>
        <v>132.25</v>
      </c>
      <c r="G195" s="15" t="e">
        <f>SUMIF([1]附件2!$A:$A,A:A,[1]附件2!$M:$M)</f>
        <v>#VALUE!</v>
      </c>
      <c r="H195" s="15" t="e">
        <f>SUMIF([1]附件1!$A:$A,A:A,[1]附件1!$E:$E)</f>
        <v>#VALUE!</v>
      </c>
      <c r="I195" s="15" t="e">
        <f>SUMIF([1]附件2!$A:$A,A:A,[1]附件2!$M:$M)</f>
        <v>#VALUE!</v>
      </c>
      <c r="J195" s="15">
        <v>19.53</v>
      </c>
      <c r="K195" s="15">
        <v>95.23</v>
      </c>
    </row>
    <row r="196" s="3" customFormat="true" ht="16.5" customHeight="true" spans="1:11">
      <c r="A196" s="33" t="s">
        <v>479</v>
      </c>
      <c r="B196" s="17">
        <v>19</v>
      </c>
      <c r="C196" s="19">
        <f t="shared" si="69"/>
        <v>357.2</v>
      </c>
      <c r="D196" s="20">
        <v>11.56</v>
      </c>
      <c r="E196" s="20">
        <f t="shared" si="64"/>
        <v>12.21</v>
      </c>
      <c r="F196" s="19">
        <f t="shared" si="70"/>
        <v>231.99</v>
      </c>
      <c r="G196" s="15" t="e">
        <f>SUMIF([1]附件2!$A:$A,A:A,[1]附件2!$M:$M)</f>
        <v>#VALUE!</v>
      </c>
      <c r="H196" s="15" t="e">
        <f>SUMIF([1]附件1!$A:$A,A:A,[1]附件1!$E:$E)</f>
        <v>#VALUE!</v>
      </c>
      <c r="I196" s="15" t="e">
        <f>SUMIF([1]附件2!$A:$A,A:A,[1]附件2!$M:$M)</f>
        <v>#VALUE!</v>
      </c>
      <c r="J196" s="15">
        <v>35.36</v>
      </c>
      <c r="K196" s="15">
        <v>125.21</v>
      </c>
    </row>
    <row r="197" s="3" customFormat="true" ht="16.5" customHeight="true" spans="1:11">
      <c r="A197" s="33" t="s">
        <v>480</v>
      </c>
      <c r="B197" s="17">
        <v>80.8</v>
      </c>
      <c r="C197" s="19">
        <f t="shared" si="69"/>
        <v>1519.04</v>
      </c>
      <c r="D197" s="20">
        <v>11.2</v>
      </c>
      <c r="E197" s="20">
        <f t="shared" si="64"/>
        <v>11.83</v>
      </c>
      <c r="F197" s="19">
        <f t="shared" si="70"/>
        <v>955.86</v>
      </c>
      <c r="G197" s="15" t="e">
        <f>SUMIF([1]附件2!$A:$A,A:A,[1]附件2!$M:$M)</f>
        <v>#VALUE!</v>
      </c>
      <c r="H197" s="15" t="e">
        <f>SUMIF([1]附件1!$A:$A,A:A,[1]附件1!$E:$E)</f>
        <v>#VALUE!</v>
      </c>
      <c r="I197" s="15" t="e">
        <f>SUMIF([1]附件2!$A:$A,A:A,[1]附件2!$M:$M)</f>
        <v>#VALUE!</v>
      </c>
      <c r="J197" s="15">
        <v>140.38</v>
      </c>
      <c r="K197" s="15">
        <v>563.18</v>
      </c>
    </row>
    <row r="198" s="3" customFormat="true" ht="16.5" customHeight="true" spans="1:11">
      <c r="A198" s="33" t="s">
        <v>481</v>
      </c>
      <c r="B198" s="17">
        <v>72</v>
      </c>
      <c r="C198" s="19">
        <f t="shared" si="69"/>
        <v>1353.6</v>
      </c>
      <c r="D198" s="20">
        <v>11.42</v>
      </c>
      <c r="E198" s="20">
        <f t="shared" si="64"/>
        <v>12.06</v>
      </c>
      <c r="F198" s="19">
        <f t="shared" si="70"/>
        <v>868.32</v>
      </c>
      <c r="G198" s="15" t="e">
        <f>SUMIF([1]附件2!$A:$A,A:A,[1]附件2!$M:$M)</f>
        <v>#VALUE!</v>
      </c>
      <c r="H198" s="15" t="e">
        <f>SUMIF([1]附件1!$A:$A,A:A,[1]附件1!$E:$E)</f>
        <v>#VALUE!</v>
      </c>
      <c r="I198" s="15" t="e">
        <f>SUMIF([1]附件2!$A:$A,A:A,[1]附件2!$M:$M)</f>
        <v>#VALUE!</v>
      </c>
      <c r="J198" s="15">
        <v>127.27</v>
      </c>
      <c r="K198" s="15">
        <v>485.28</v>
      </c>
    </row>
    <row r="199" s="3" customFormat="true" ht="16.5" customHeight="true" spans="1:11">
      <c r="A199" s="33" t="s">
        <v>482</v>
      </c>
      <c r="B199" s="17">
        <v>61.6</v>
      </c>
      <c r="C199" s="19">
        <f t="shared" si="69"/>
        <v>1158.08</v>
      </c>
      <c r="D199" s="20">
        <v>11.35</v>
      </c>
      <c r="E199" s="20">
        <f t="shared" si="64"/>
        <v>11.99</v>
      </c>
      <c r="F199" s="19">
        <f t="shared" si="70"/>
        <v>738.58</v>
      </c>
      <c r="G199" s="15" t="e">
        <f>SUMIF([1]附件2!$A:$A,A:A,[1]附件2!$M:$M)</f>
        <v>#VALUE!</v>
      </c>
      <c r="H199" s="15" t="e">
        <f>SUMIF([1]附件1!$A:$A,A:A,[1]附件1!$E:$E)</f>
        <v>#VALUE!</v>
      </c>
      <c r="I199" s="15" t="e">
        <f>SUMIF([1]附件2!$A:$A,A:A,[1]附件2!$M:$M)</f>
        <v>#VALUE!</v>
      </c>
      <c r="J199" s="15">
        <v>107.29</v>
      </c>
      <c r="K199" s="15">
        <v>419.5</v>
      </c>
    </row>
    <row r="200" s="3" customFormat="true" ht="16.5" customHeight="true" spans="1:11">
      <c r="A200" s="33" t="s">
        <v>483</v>
      </c>
      <c r="B200" s="17">
        <v>41.4</v>
      </c>
      <c r="C200" s="19">
        <f t="shared" si="69"/>
        <v>778.32</v>
      </c>
      <c r="D200" s="20">
        <v>12.28</v>
      </c>
      <c r="E200" s="20">
        <f t="shared" si="64"/>
        <v>12.97</v>
      </c>
      <c r="F200" s="19">
        <f t="shared" si="70"/>
        <v>536.96</v>
      </c>
      <c r="G200" s="15" t="e">
        <f>SUMIF([1]附件2!$A:$A,A:A,[1]附件2!$M:$M)</f>
        <v>#VALUE!</v>
      </c>
      <c r="H200" s="15" t="e">
        <f>SUMIF([1]附件1!$A:$A,A:A,[1]附件1!$E:$E)</f>
        <v>#VALUE!</v>
      </c>
      <c r="I200" s="15" t="e">
        <f>SUMIF([1]附件2!$A:$A,A:A,[1]附件2!$M:$M)</f>
        <v>#VALUE!</v>
      </c>
      <c r="J200" s="15">
        <v>77.19</v>
      </c>
      <c r="K200" s="15">
        <v>241.36</v>
      </c>
    </row>
    <row r="201" s="3" customFormat="true" ht="16.5" customHeight="true" spans="1:11">
      <c r="A201" s="33" t="s">
        <v>484</v>
      </c>
      <c r="B201" s="17">
        <v>45.6</v>
      </c>
      <c r="C201" s="19">
        <f t="shared" si="69"/>
        <v>857.28</v>
      </c>
      <c r="D201" s="20">
        <v>11.89</v>
      </c>
      <c r="E201" s="20">
        <f t="shared" si="64"/>
        <v>12.56</v>
      </c>
      <c r="F201" s="19">
        <f t="shared" si="70"/>
        <v>572.74</v>
      </c>
      <c r="G201" s="15" t="e">
        <f>SUMIF([1]附件2!$A:$A,A:A,[1]附件2!$M:$M)</f>
        <v>#VALUE!</v>
      </c>
      <c r="H201" s="15" t="e">
        <f>SUMIF([1]附件1!$A:$A,A:A,[1]附件1!$E:$E)</f>
        <v>#VALUE!</v>
      </c>
      <c r="I201" s="15" t="e">
        <f>SUMIF([1]附件2!$A:$A,A:A,[1]附件2!$M:$M)</f>
        <v>#VALUE!</v>
      </c>
      <c r="J201" s="15">
        <v>82.63</v>
      </c>
      <c r="K201" s="15">
        <v>284.54</v>
      </c>
    </row>
    <row r="202" s="3" customFormat="true" ht="16.5" customHeight="true" spans="1:11">
      <c r="A202" s="33" t="s">
        <v>485</v>
      </c>
      <c r="B202" s="17">
        <v>61.5</v>
      </c>
      <c r="C202" s="19">
        <f t="shared" si="69"/>
        <v>1156.2</v>
      </c>
      <c r="D202" s="20">
        <v>12.28</v>
      </c>
      <c r="E202" s="20">
        <f t="shared" ref="E202:E233" si="71">ROUND(D202*94/89,2)</f>
        <v>12.97</v>
      </c>
      <c r="F202" s="19">
        <f t="shared" si="70"/>
        <v>797.66</v>
      </c>
      <c r="G202" s="15" t="e">
        <f>SUMIF([1]附件2!$A:$A,A:A,[1]附件2!$M:$M)</f>
        <v>#VALUE!</v>
      </c>
      <c r="H202" s="15" t="e">
        <f>SUMIF([1]附件1!$A:$A,A:A,[1]附件1!$E:$E)</f>
        <v>#VALUE!</v>
      </c>
      <c r="I202" s="15" t="e">
        <f>SUMIF([1]附件2!$A:$A,A:A,[1]附件2!$M:$M)</f>
        <v>#VALUE!</v>
      </c>
      <c r="J202" s="15">
        <v>116.85</v>
      </c>
      <c r="K202" s="15">
        <v>358.54</v>
      </c>
    </row>
    <row r="203" s="3" customFormat="true" ht="16.5" customHeight="true" spans="1:11">
      <c r="A203" s="33" t="s">
        <v>486</v>
      </c>
      <c r="B203" s="17">
        <v>42.9</v>
      </c>
      <c r="C203" s="19">
        <f t="shared" si="69"/>
        <v>806.52</v>
      </c>
      <c r="D203" s="20">
        <v>9.8</v>
      </c>
      <c r="E203" s="20">
        <f t="shared" si="71"/>
        <v>10.35</v>
      </c>
      <c r="F203" s="19">
        <f t="shared" si="70"/>
        <v>444.02</v>
      </c>
      <c r="G203" s="15" t="e">
        <f>SUMIF([1]附件2!$A:$A,A:A,[1]附件2!$M:$M)</f>
        <v>#VALUE!</v>
      </c>
      <c r="H203" s="15" t="e">
        <f>SUMIF([1]附件1!$A:$A,A:A,[1]附件1!$E:$E)</f>
        <v>#VALUE!</v>
      </c>
      <c r="I203" s="15" t="e">
        <f>SUMIF([1]附件2!$A:$A,A:A,[1]附件2!$M:$M)</f>
        <v>#VALUE!</v>
      </c>
      <c r="J203" s="15">
        <v>65.64</v>
      </c>
      <c r="K203" s="15">
        <v>362.5</v>
      </c>
    </row>
    <row r="204" s="3" customFormat="true" ht="16.5" customHeight="true" spans="1:11">
      <c r="A204" s="33" t="s">
        <v>487</v>
      </c>
      <c r="B204" s="17">
        <v>33.1</v>
      </c>
      <c r="C204" s="19">
        <f t="shared" si="69"/>
        <v>622.28</v>
      </c>
      <c r="D204" s="20">
        <v>9.98</v>
      </c>
      <c r="E204" s="20">
        <f t="shared" si="71"/>
        <v>10.54</v>
      </c>
      <c r="F204" s="19">
        <f t="shared" si="70"/>
        <v>348.87</v>
      </c>
      <c r="G204" s="15" t="e">
        <f>SUMIF([1]附件2!$A:$A,A:A,[1]附件2!$M:$M)</f>
        <v>#VALUE!</v>
      </c>
      <c r="H204" s="15" t="e">
        <f>SUMIF([1]附件1!$A:$A,A:A,[1]附件1!$E:$E)</f>
        <v>#VALUE!</v>
      </c>
      <c r="I204" s="15" t="e">
        <f>SUMIF([1]附件2!$A:$A,A:A,[1]附件2!$M:$M)</f>
        <v>#VALUE!</v>
      </c>
      <c r="J204" s="15">
        <v>52.46</v>
      </c>
      <c r="K204" s="15">
        <v>273.41</v>
      </c>
    </row>
    <row r="205" s="3" customFormat="true" ht="16.5" customHeight="true" spans="1:11">
      <c r="A205" s="33" t="s">
        <v>488</v>
      </c>
      <c r="B205" s="17">
        <v>37.9</v>
      </c>
      <c r="C205" s="19">
        <f t="shared" si="69"/>
        <v>712.52</v>
      </c>
      <c r="D205" s="20">
        <v>10.13</v>
      </c>
      <c r="E205" s="20">
        <f t="shared" si="71"/>
        <v>10.7</v>
      </c>
      <c r="F205" s="19">
        <f t="shared" si="70"/>
        <v>405.53</v>
      </c>
      <c r="G205" s="15" t="e">
        <f>SUMIF([1]附件2!$A:$A,A:A,[1]附件2!$M:$M)</f>
        <v>#VALUE!</v>
      </c>
      <c r="H205" s="15" t="e">
        <f>SUMIF([1]附件1!$A:$A,A:A,[1]附件1!$E:$E)</f>
        <v>#VALUE!</v>
      </c>
      <c r="I205" s="15" t="e">
        <f>SUMIF([1]附件2!$A:$A,A:A,[1]附件2!$M:$M)</f>
        <v>#VALUE!</v>
      </c>
      <c r="J205" s="15">
        <v>58.17</v>
      </c>
      <c r="K205" s="15">
        <v>306.99</v>
      </c>
    </row>
    <row r="206" s="3" customFormat="true" ht="16.5" customHeight="true" spans="1:11">
      <c r="A206" s="33" t="s">
        <v>489</v>
      </c>
      <c r="B206" s="17">
        <v>38</v>
      </c>
      <c r="C206" s="19">
        <f t="shared" si="69"/>
        <v>714.4</v>
      </c>
      <c r="D206" s="20">
        <v>13.49</v>
      </c>
      <c r="E206" s="20">
        <f t="shared" si="71"/>
        <v>14.25</v>
      </c>
      <c r="F206" s="19">
        <f t="shared" si="70"/>
        <v>541.5</v>
      </c>
      <c r="G206" s="15" t="e">
        <f>SUMIF([1]附件2!$A:$A,A:A,[1]附件2!$M:$M)</f>
        <v>#VALUE!</v>
      </c>
      <c r="H206" s="15" t="e">
        <f>SUMIF([1]附件1!$A:$A,A:A,[1]附件1!$E:$E)</f>
        <v>#VALUE!</v>
      </c>
      <c r="I206" s="15" t="e">
        <f>SUMIF([1]附件2!$A:$A,A:A,[1]附件2!$M:$M)</f>
        <v>#VALUE!</v>
      </c>
      <c r="J206" s="15">
        <v>81.35</v>
      </c>
      <c r="K206" s="15">
        <v>172.9</v>
      </c>
    </row>
    <row r="207" s="3" customFormat="true" ht="16.5" customHeight="true" spans="1:11">
      <c r="A207" s="33" t="s">
        <v>490</v>
      </c>
      <c r="B207" s="17">
        <v>32.9</v>
      </c>
      <c r="C207" s="19">
        <f t="shared" si="69"/>
        <v>618.52</v>
      </c>
      <c r="D207" s="20">
        <v>7.08</v>
      </c>
      <c r="E207" s="20">
        <f t="shared" si="71"/>
        <v>7.48</v>
      </c>
      <c r="F207" s="19">
        <f t="shared" si="70"/>
        <v>246.09</v>
      </c>
      <c r="G207" s="15" t="e">
        <f>SUMIF([1]附件2!$A:$A,A:A,[1]附件2!$M:$M)</f>
        <v>#VALUE!</v>
      </c>
      <c r="H207" s="15" t="e">
        <f>SUMIF([1]附件1!$A:$A,A:A,[1]附件1!$E:$E)</f>
        <v>#VALUE!</v>
      </c>
      <c r="I207" s="15" t="e">
        <f>SUMIF([1]附件2!$A:$A,A:A,[1]附件2!$M:$M)</f>
        <v>#VALUE!</v>
      </c>
      <c r="J207" s="15">
        <v>37.72</v>
      </c>
      <c r="K207" s="15">
        <v>372.43</v>
      </c>
    </row>
    <row r="208" s="3" customFormat="true" ht="16.5" customHeight="true" spans="1:11">
      <c r="A208" s="33" t="s">
        <v>491</v>
      </c>
      <c r="B208" s="17">
        <v>32.9</v>
      </c>
      <c r="C208" s="19">
        <f t="shared" si="69"/>
        <v>618.52</v>
      </c>
      <c r="D208" s="20">
        <v>7.26</v>
      </c>
      <c r="E208" s="20">
        <f t="shared" si="71"/>
        <v>7.67</v>
      </c>
      <c r="F208" s="19">
        <f t="shared" si="70"/>
        <v>252.34</v>
      </c>
      <c r="G208" s="15" t="e">
        <f>SUMIF([1]附件2!$A:$A,A:A,[1]附件2!$M:$M)</f>
        <v>#VALUE!</v>
      </c>
      <c r="H208" s="15" t="e">
        <f>SUMIF([1]附件1!$A:$A,A:A,[1]附件1!$E:$E)</f>
        <v>#VALUE!</v>
      </c>
      <c r="I208" s="15" t="e">
        <f>SUMIF([1]附件2!$A:$A,A:A,[1]附件2!$M:$M)</f>
        <v>#VALUE!</v>
      </c>
      <c r="J208" s="15">
        <v>36.72</v>
      </c>
      <c r="K208" s="15">
        <v>366.18</v>
      </c>
    </row>
    <row r="209" s="3" customFormat="true" ht="16.5" customHeight="true" spans="1:11">
      <c r="A209" s="33" t="s">
        <v>492</v>
      </c>
      <c r="B209" s="17">
        <v>24.5</v>
      </c>
      <c r="C209" s="19">
        <f t="shared" si="69"/>
        <v>460.6</v>
      </c>
      <c r="D209" s="20">
        <v>6.78</v>
      </c>
      <c r="E209" s="20">
        <f t="shared" si="71"/>
        <v>7.16</v>
      </c>
      <c r="F209" s="19">
        <f t="shared" si="70"/>
        <v>175.42</v>
      </c>
      <c r="G209" s="15" t="e">
        <f>SUMIF([1]附件2!$A:$A,A:A,[1]附件2!$M:$M)</f>
        <v>#VALUE!</v>
      </c>
      <c r="H209" s="15" t="e">
        <f>SUMIF([1]附件1!$A:$A,A:A,[1]附件1!$E:$E)</f>
        <v>#VALUE!</v>
      </c>
      <c r="I209" s="15" t="e">
        <f>SUMIF([1]附件2!$A:$A,A:A,[1]附件2!$M:$M)</f>
        <v>#VALUE!</v>
      </c>
      <c r="J209" s="15">
        <v>27.14</v>
      </c>
      <c r="K209" s="15">
        <v>285.18</v>
      </c>
    </row>
    <row r="210" s="3" customFormat="true" ht="16.5" customHeight="true" spans="1:11">
      <c r="A210" s="33" t="s">
        <v>493</v>
      </c>
      <c r="B210" s="17">
        <v>74</v>
      </c>
      <c r="C210" s="19">
        <f t="shared" si="69"/>
        <v>1391.2</v>
      </c>
      <c r="D210" s="20">
        <v>10.17</v>
      </c>
      <c r="E210" s="20">
        <f t="shared" si="71"/>
        <v>10.74</v>
      </c>
      <c r="F210" s="19">
        <f t="shared" si="70"/>
        <v>794.76</v>
      </c>
      <c r="G210" s="15" t="e">
        <f>SUMIF([1]附件2!$A:$A,A:A,[1]附件2!$M:$M)</f>
        <v>#VALUE!</v>
      </c>
      <c r="H210" s="15" t="e">
        <f>SUMIF([1]附件1!$A:$A,A:A,[1]附件1!$E:$E)</f>
        <v>#VALUE!</v>
      </c>
      <c r="I210" s="15" t="e">
        <f>SUMIF([1]附件2!$A:$A,A:A,[1]附件2!$M:$M)</f>
        <v>#VALUE!</v>
      </c>
      <c r="J210" s="15">
        <v>115.61</v>
      </c>
      <c r="K210" s="15">
        <v>596.44</v>
      </c>
    </row>
    <row r="211" s="3" customFormat="true" ht="16.5" customHeight="true" spans="1:11">
      <c r="A211" s="33" t="s">
        <v>494</v>
      </c>
      <c r="B211" s="17">
        <v>26.8</v>
      </c>
      <c r="C211" s="19">
        <f t="shared" si="69"/>
        <v>503.84</v>
      </c>
      <c r="D211" s="20">
        <v>9.28</v>
      </c>
      <c r="E211" s="20">
        <f t="shared" si="71"/>
        <v>9.8</v>
      </c>
      <c r="F211" s="19">
        <f t="shared" si="70"/>
        <v>262.64</v>
      </c>
      <c r="G211" s="15" t="e">
        <f>SUMIF([1]附件2!$A:$A,A:A,[1]附件2!$M:$M)</f>
        <v>#VALUE!</v>
      </c>
      <c r="H211" s="15" t="e">
        <f>SUMIF([1]附件1!$A:$A,A:A,[1]附件1!$E:$E)</f>
        <v>#VALUE!</v>
      </c>
      <c r="I211" s="15" t="e">
        <f>SUMIF([1]附件2!$A:$A,A:A,[1]附件2!$M:$M)</f>
        <v>#VALUE!</v>
      </c>
      <c r="J211" s="15">
        <v>37.97</v>
      </c>
      <c r="K211" s="15">
        <v>241.2</v>
      </c>
    </row>
    <row r="212" s="3" customFormat="true" ht="16.5" customHeight="true" spans="1:11">
      <c r="A212" s="33" t="s">
        <v>495</v>
      </c>
      <c r="B212" s="17">
        <v>70.4</v>
      </c>
      <c r="C212" s="19">
        <f t="shared" si="69"/>
        <v>1323.52</v>
      </c>
      <c r="D212" s="20">
        <v>10.85</v>
      </c>
      <c r="E212" s="20">
        <f t="shared" si="71"/>
        <v>11.46</v>
      </c>
      <c r="F212" s="19">
        <f t="shared" si="70"/>
        <v>806.78</v>
      </c>
      <c r="G212" s="15" t="e">
        <f>SUMIF([1]附件2!$A:$A,A:A,[1]附件2!$M:$M)</f>
        <v>#VALUE!</v>
      </c>
      <c r="H212" s="15" t="e">
        <f>SUMIF([1]附件1!$A:$A,A:A,[1]附件1!$E:$E)</f>
        <v>#VALUE!</v>
      </c>
      <c r="I212" s="15" t="e">
        <f>SUMIF([1]附件2!$A:$A,A:A,[1]附件2!$M:$M)</f>
        <v>#VALUE!</v>
      </c>
      <c r="J212" s="15">
        <v>117.37</v>
      </c>
      <c r="K212" s="15">
        <v>516.74</v>
      </c>
    </row>
    <row r="213" s="3" customFormat="true" ht="16.5" customHeight="true" spans="1:11">
      <c r="A213" s="33" t="s">
        <v>496</v>
      </c>
      <c r="B213" s="17">
        <v>55.3</v>
      </c>
      <c r="C213" s="19">
        <f t="shared" si="69"/>
        <v>1039.64</v>
      </c>
      <c r="D213" s="20">
        <v>10.34</v>
      </c>
      <c r="E213" s="20">
        <f t="shared" si="71"/>
        <v>10.92</v>
      </c>
      <c r="F213" s="19">
        <f t="shared" si="70"/>
        <v>603.88</v>
      </c>
      <c r="G213" s="15" t="e">
        <f>SUMIF([1]附件2!$A:$A,A:A,[1]附件2!$M:$M)</f>
        <v>#VALUE!</v>
      </c>
      <c r="H213" s="15" t="e">
        <f>SUMIF([1]附件1!$A:$A,A:A,[1]附件1!$E:$E)</f>
        <v>#VALUE!</v>
      </c>
      <c r="I213" s="15" t="e">
        <f>SUMIF([1]附件2!$A:$A,A:A,[1]附件2!$M:$M)</f>
        <v>#VALUE!</v>
      </c>
      <c r="J213" s="15">
        <v>88.32</v>
      </c>
      <c r="K213" s="15">
        <v>435.76</v>
      </c>
    </row>
    <row r="214" s="3" customFormat="true" ht="16.5" customHeight="true" spans="1:11">
      <c r="A214" s="33" t="s">
        <v>497</v>
      </c>
      <c r="B214" s="17">
        <v>83.55</v>
      </c>
      <c r="C214" s="19">
        <f t="shared" si="69"/>
        <v>1570.74</v>
      </c>
      <c r="D214" s="20">
        <v>10.85</v>
      </c>
      <c r="E214" s="20">
        <f t="shared" si="71"/>
        <v>11.46</v>
      </c>
      <c r="F214" s="19">
        <f t="shared" si="70"/>
        <v>957.48</v>
      </c>
      <c r="G214" s="15" t="e">
        <f>SUMIF([1]附件2!$A:$A,A:A,[1]附件2!$M:$M)</f>
        <v>#VALUE!</v>
      </c>
      <c r="H214" s="15" t="e">
        <f>SUMIF([1]附件1!$A:$A,A:A,[1]附件1!$E:$E)</f>
        <v>#VALUE!</v>
      </c>
      <c r="I214" s="15" t="e">
        <f>SUMIF([1]附件2!$A:$A,A:A,[1]附件2!$M:$M)</f>
        <v>#VALUE!</v>
      </c>
      <c r="J214" s="15">
        <v>139.17</v>
      </c>
      <c r="K214" s="15">
        <v>613.26</v>
      </c>
    </row>
    <row r="215" s="3" customFormat="true" ht="16.5" customHeight="true" spans="1:11">
      <c r="A215" s="33" t="s">
        <v>498</v>
      </c>
      <c r="B215" s="17">
        <v>90.5</v>
      </c>
      <c r="C215" s="19">
        <f t="shared" si="69"/>
        <v>1701.4</v>
      </c>
      <c r="D215" s="20">
        <v>11.71</v>
      </c>
      <c r="E215" s="20">
        <f t="shared" si="71"/>
        <v>12.37</v>
      </c>
      <c r="F215" s="19">
        <f t="shared" si="70"/>
        <v>1119.49</v>
      </c>
      <c r="G215" s="15" t="e">
        <f>SUMIF([1]附件2!$A:$A,A:A,[1]附件2!$M:$M)</f>
        <v>#VALUE!</v>
      </c>
      <c r="H215" s="15" t="e">
        <f>SUMIF([1]附件1!$A:$A,A:A,[1]附件1!$E:$E)</f>
        <v>#VALUE!</v>
      </c>
      <c r="I215" s="15" t="e">
        <f>SUMIF([1]附件2!$A:$A,A:A,[1]附件2!$M:$M)</f>
        <v>#VALUE!</v>
      </c>
      <c r="J215" s="15">
        <v>160.44</v>
      </c>
      <c r="K215" s="15">
        <v>581.91</v>
      </c>
    </row>
    <row r="216" s="3" customFormat="true" ht="16.5" customHeight="true" spans="1:11">
      <c r="A216" s="33" t="s">
        <v>499</v>
      </c>
      <c r="B216" s="17">
        <v>95</v>
      </c>
      <c r="C216" s="19">
        <f t="shared" si="69"/>
        <v>1786</v>
      </c>
      <c r="D216" s="20">
        <v>9.99</v>
      </c>
      <c r="E216" s="20">
        <f t="shared" si="71"/>
        <v>10.55</v>
      </c>
      <c r="F216" s="19">
        <f t="shared" si="70"/>
        <v>1002.25</v>
      </c>
      <c r="G216" s="15" t="e">
        <f>SUMIF([1]附件2!$A:$A,A:A,[1]附件2!$M:$M)</f>
        <v>#VALUE!</v>
      </c>
      <c r="H216" s="15" t="e">
        <f>SUMIF([1]附件1!$A:$A,A:A,[1]附件1!$E:$E)</f>
        <v>#VALUE!</v>
      </c>
      <c r="I216" s="15" t="e">
        <f>SUMIF([1]附件2!$A:$A,A:A,[1]附件2!$M:$M)</f>
        <v>#VALUE!</v>
      </c>
      <c r="J216" s="15">
        <v>146.3</v>
      </c>
      <c r="K216" s="15">
        <v>783.75</v>
      </c>
    </row>
    <row r="217" s="3" customFormat="true" ht="16.5" customHeight="true" spans="1:11">
      <c r="A217" s="33" t="s">
        <v>500</v>
      </c>
      <c r="B217" s="17">
        <v>40.3</v>
      </c>
      <c r="C217" s="19">
        <f t="shared" si="69"/>
        <v>757.64</v>
      </c>
      <c r="D217" s="20">
        <v>11.02</v>
      </c>
      <c r="E217" s="20">
        <f t="shared" si="71"/>
        <v>11.64</v>
      </c>
      <c r="F217" s="19">
        <f t="shared" si="70"/>
        <v>469.09</v>
      </c>
      <c r="G217" s="15" t="e">
        <f>SUMIF([1]附件2!$A:$A,A:A,[1]附件2!$M:$M)</f>
        <v>#VALUE!</v>
      </c>
      <c r="H217" s="15" t="e">
        <f>SUMIF([1]附件1!$A:$A,A:A,[1]附件1!$E:$E)</f>
        <v>#VALUE!</v>
      </c>
      <c r="I217" s="15" t="e">
        <f>SUMIF([1]附件2!$A:$A,A:A,[1]附件2!$M:$M)</f>
        <v>#VALUE!</v>
      </c>
      <c r="J217" s="15">
        <v>67.41</v>
      </c>
      <c r="K217" s="15">
        <v>288.55</v>
      </c>
    </row>
    <row r="218" s="3" customFormat="true" ht="16.5" customHeight="true" spans="1:11">
      <c r="A218" s="33" t="s">
        <v>501</v>
      </c>
      <c r="B218" s="17">
        <v>41.05</v>
      </c>
      <c r="C218" s="19">
        <f t="shared" si="69"/>
        <v>771.74</v>
      </c>
      <c r="D218" s="20">
        <v>11.18</v>
      </c>
      <c r="E218" s="20">
        <f t="shared" si="71"/>
        <v>11.81</v>
      </c>
      <c r="F218" s="19">
        <f t="shared" si="70"/>
        <v>484.8</v>
      </c>
      <c r="G218" s="15" t="e">
        <f>SUMIF([1]附件2!$A:$A,A:A,[1]附件2!$M:$M)</f>
        <v>#VALUE!</v>
      </c>
      <c r="H218" s="15" t="e">
        <f>SUMIF([1]附件1!$A:$A,A:A,[1]附件1!$E:$E)</f>
        <v>#VALUE!</v>
      </c>
      <c r="I218" s="15" t="e">
        <f>SUMIF([1]附件2!$A:$A,A:A,[1]附件2!$M:$M)</f>
        <v>#VALUE!</v>
      </c>
      <c r="J218" s="15">
        <v>69.24</v>
      </c>
      <c r="K218" s="15">
        <v>286.94</v>
      </c>
    </row>
    <row r="219" s="3" customFormat="true" ht="16.5" customHeight="true" spans="1:11">
      <c r="A219" s="33" t="s">
        <v>502</v>
      </c>
      <c r="B219" s="17">
        <v>64.22</v>
      </c>
      <c r="C219" s="19">
        <f t="shared" si="69"/>
        <v>1207.34</v>
      </c>
      <c r="D219" s="20">
        <v>11.35</v>
      </c>
      <c r="E219" s="20">
        <f t="shared" si="71"/>
        <v>11.99</v>
      </c>
      <c r="F219" s="19">
        <f t="shared" si="70"/>
        <v>770</v>
      </c>
      <c r="G219" s="15" t="e">
        <f>SUMIF([1]附件2!$A:$A,A:A,[1]附件2!$M:$M)</f>
        <v>#VALUE!</v>
      </c>
      <c r="H219" s="15" t="e">
        <f>SUMIF([1]附件1!$A:$A,A:A,[1]附件1!$E:$E)</f>
        <v>#VALUE!</v>
      </c>
      <c r="I219" s="15" t="e">
        <f>SUMIF([1]附件2!$A:$A,A:A,[1]附件2!$M:$M)</f>
        <v>#VALUE!</v>
      </c>
      <c r="J219" s="15">
        <v>107.04</v>
      </c>
      <c r="K219" s="15">
        <v>437.34</v>
      </c>
    </row>
    <row r="220" s="3" customFormat="true" ht="16.5" customHeight="true" spans="1:11">
      <c r="A220" s="33" t="s">
        <v>503</v>
      </c>
      <c r="B220" s="17">
        <v>45.53</v>
      </c>
      <c r="C220" s="19">
        <f t="shared" si="69"/>
        <v>855.96</v>
      </c>
      <c r="D220" s="20">
        <v>11.6</v>
      </c>
      <c r="E220" s="20">
        <f t="shared" si="71"/>
        <v>12.25</v>
      </c>
      <c r="F220" s="19">
        <f t="shared" si="70"/>
        <v>557.74</v>
      </c>
      <c r="G220" s="15" t="e">
        <f>SUMIF([1]附件2!$A:$A,A:A,[1]附件2!$M:$M)</f>
        <v>#VALUE!</v>
      </c>
      <c r="H220" s="15" t="e">
        <f>SUMIF([1]附件1!$A:$A,A:A,[1]附件1!$E:$E)</f>
        <v>#VALUE!</v>
      </c>
      <c r="I220" s="15" t="e">
        <f>SUMIF([1]附件2!$A:$A,A:A,[1]附件2!$M:$M)</f>
        <v>#VALUE!</v>
      </c>
      <c r="J220" s="15">
        <v>77.5</v>
      </c>
      <c r="K220" s="15">
        <v>298.22</v>
      </c>
    </row>
    <row r="221" s="3" customFormat="true" ht="16.5" customHeight="true" spans="1:11">
      <c r="A221" s="33" t="s">
        <v>504</v>
      </c>
      <c r="B221" s="17">
        <v>50.8</v>
      </c>
      <c r="C221" s="19">
        <f t="shared" si="69"/>
        <v>955.04</v>
      </c>
      <c r="D221" s="20">
        <v>11.2</v>
      </c>
      <c r="E221" s="20">
        <f t="shared" si="71"/>
        <v>11.83</v>
      </c>
      <c r="F221" s="19">
        <f t="shared" si="70"/>
        <v>600.96</v>
      </c>
      <c r="G221" s="15" t="e">
        <f>SUMIF([1]附件2!$A:$A,A:A,[1]附件2!$M:$M)</f>
        <v>#VALUE!</v>
      </c>
      <c r="H221" s="15" t="e">
        <f>SUMIF([1]附件1!$A:$A,A:A,[1]附件1!$E:$E)</f>
        <v>#VALUE!</v>
      </c>
      <c r="I221" s="15" t="e">
        <f>SUMIF([1]附件2!$A:$A,A:A,[1]附件2!$M:$M)</f>
        <v>#VALUE!</v>
      </c>
      <c r="J221" s="15">
        <v>83.85</v>
      </c>
      <c r="K221" s="15">
        <v>354.08</v>
      </c>
    </row>
    <row r="222" s="3" customFormat="true" ht="16.5" customHeight="true" spans="1:11">
      <c r="A222" s="34" t="s">
        <v>505</v>
      </c>
      <c r="B222" s="17">
        <v>10</v>
      </c>
      <c r="C222" s="19">
        <f t="shared" si="69"/>
        <v>188</v>
      </c>
      <c r="D222" s="20">
        <v>8.01</v>
      </c>
      <c r="E222" s="20">
        <f t="shared" si="71"/>
        <v>8.46</v>
      </c>
      <c r="F222" s="19">
        <f t="shared" si="70"/>
        <v>84.6</v>
      </c>
      <c r="G222" s="15" t="e">
        <f>SUMIF([1]附件2!$A:$A,A:A,[1]附件2!$M:$M)</f>
        <v>#VALUE!</v>
      </c>
      <c r="H222" s="15" t="e">
        <f>SUMIF([1]附件1!$A:$A,A:A,[1]附件1!$E:$E)</f>
        <v>#VALUE!</v>
      </c>
      <c r="I222" s="15" t="e">
        <f>SUMIF([1]附件2!$A:$A,A:A,[1]附件2!$M:$M)</f>
        <v>#VALUE!</v>
      </c>
      <c r="J222" s="15">
        <v>13.23</v>
      </c>
      <c r="K222" s="15">
        <v>103.4</v>
      </c>
    </row>
    <row r="223" s="3" customFormat="true" ht="16.5" customHeight="true" spans="1:11">
      <c r="A223" s="34" t="s">
        <v>506</v>
      </c>
      <c r="B223" s="17">
        <v>13.2</v>
      </c>
      <c r="C223" s="19">
        <f t="shared" si="69"/>
        <v>248.16</v>
      </c>
      <c r="D223" s="20">
        <v>7.3</v>
      </c>
      <c r="E223" s="20">
        <f t="shared" si="71"/>
        <v>7.71</v>
      </c>
      <c r="F223" s="19">
        <f t="shared" si="70"/>
        <v>101.77</v>
      </c>
      <c r="G223" s="15" t="e">
        <f>SUMIF([1]附件2!$A:$A,A:A,[1]附件2!$M:$M)</f>
        <v>#VALUE!</v>
      </c>
      <c r="H223" s="15" t="e">
        <f>SUMIF([1]附件1!$A:$A,A:A,[1]附件1!$E:$E)</f>
        <v>#VALUE!</v>
      </c>
      <c r="I223" s="15" t="e">
        <f>SUMIF([1]附件2!$A:$A,A:A,[1]附件2!$M:$M)</f>
        <v>#VALUE!</v>
      </c>
      <c r="J223" s="15">
        <v>15.7</v>
      </c>
      <c r="K223" s="15">
        <v>146.39</v>
      </c>
    </row>
    <row r="224" s="3" customFormat="true" ht="16.5" customHeight="true" spans="1:11">
      <c r="A224" s="34" t="s">
        <v>507</v>
      </c>
      <c r="B224" s="17">
        <v>13.1</v>
      </c>
      <c r="C224" s="19">
        <f t="shared" si="69"/>
        <v>246.28</v>
      </c>
      <c r="D224" s="20">
        <v>7.67</v>
      </c>
      <c r="E224" s="20">
        <f t="shared" si="71"/>
        <v>8.1</v>
      </c>
      <c r="F224" s="19">
        <f t="shared" si="70"/>
        <v>106.11</v>
      </c>
      <c r="G224" s="15" t="e">
        <f>SUMIF([1]附件2!$A:$A,A:A,[1]附件2!$M:$M)</f>
        <v>#VALUE!</v>
      </c>
      <c r="H224" s="15" t="e">
        <f>SUMIF([1]附件1!$A:$A,A:A,[1]附件1!$E:$E)</f>
        <v>#VALUE!</v>
      </c>
      <c r="I224" s="15" t="e">
        <f>SUMIF([1]附件2!$A:$A,A:A,[1]附件2!$M:$M)</f>
        <v>#VALUE!</v>
      </c>
      <c r="J224" s="15">
        <v>15.68</v>
      </c>
      <c r="K224" s="15">
        <v>140.17</v>
      </c>
    </row>
    <row r="225" s="3" customFormat="true" ht="16.5" customHeight="true" spans="1:11">
      <c r="A225" s="34" t="s">
        <v>508</v>
      </c>
      <c r="B225" s="17">
        <v>4.8</v>
      </c>
      <c r="C225" s="19">
        <f t="shared" si="69"/>
        <v>90.24</v>
      </c>
      <c r="D225" s="20">
        <v>11</v>
      </c>
      <c r="E225" s="20">
        <f t="shared" si="71"/>
        <v>11.62</v>
      </c>
      <c r="F225" s="19">
        <f t="shared" si="70"/>
        <v>55.78</v>
      </c>
      <c r="G225" s="15" t="e">
        <f>SUMIF([1]附件2!$A:$A,A:A,[1]附件2!$M:$M)</f>
        <v>#VALUE!</v>
      </c>
      <c r="H225" s="15" t="e">
        <f>SUMIF([1]附件1!$A:$A,A:A,[1]附件1!$E:$E)</f>
        <v>#VALUE!</v>
      </c>
      <c r="I225" s="15" t="e">
        <f>SUMIF([1]附件2!$A:$A,A:A,[1]附件2!$M:$M)</f>
        <v>#VALUE!</v>
      </c>
      <c r="J225" s="15">
        <v>8.26</v>
      </c>
      <c r="K225" s="15">
        <v>34.46</v>
      </c>
    </row>
    <row r="226" s="3" customFormat="true" ht="16.5" customHeight="true" spans="1:11">
      <c r="A226" s="34" t="s">
        <v>509</v>
      </c>
      <c r="B226" s="17">
        <v>28.5</v>
      </c>
      <c r="C226" s="19">
        <f t="shared" ref="C226:C233" si="72">ROUND(B226*94*0.2,2)</f>
        <v>535.8</v>
      </c>
      <c r="D226" s="20">
        <v>11.06</v>
      </c>
      <c r="E226" s="20">
        <f t="shared" si="71"/>
        <v>11.68</v>
      </c>
      <c r="F226" s="19">
        <f t="shared" ref="F226:F233" si="73">ROUND(B226*E226,2)</f>
        <v>332.88</v>
      </c>
      <c r="G226" s="15" t="e">
        <f>SUMIF([1]附件2!$A:$A,A:A,[1]附件2!$M:$M)</f>
        <v>#VALUE!</v>
      </c>
      <c r="H226" s="15" t="e">
        <f>SUMIF([1]附件1!$A:$A,A:A,[1]附件1!$E:$E)</f>
        <v>#VALUE!</v>
      </c>
      <c r="I226" s="15" t="e">
        <f>SUMIF([1]附件2!$A:$A,A:A,[1]附件2!$M:$M)</f>
        <v>#VALUE!</v>
      </c>
      <c r="J226" s="15">
        <v>49.19</v>
      </c>
      <c r="K226" s="15">
        <v>202.92</v>
      </c>
    </row>
    <row r="227" s="3" customFormat="true" ht="16.5" customHeight="true" spans="1:11">
      <c r="A227" s="34" t="s">
        <v>510</v>
      </c>
      <c r="B227" s="17">
        <v>11.4</v>
      </c>
      <c r="C227" s="19">
        <f t="shared" si="72"/>
        <v>214.32</v>
      </c>
      <c r="D227" s="20">
        <v>9.64</v>
      </c>
      <c r="E227" s="20">
        <f t="shared" si="71"/>
        <v>10.18</v>
      </c>
      <c r="F227" s="19">
        <f t="shared" si="73"/>
        <v>116.05</v>
      </c>
      <c r="G227" s="15" t="e">
        <f>SUMIF([1]附件2!$A:$A,A:A,[1]附件2!$M:$M)</f>
        <v>#VALUE!</v>
      </c>
      <c r="H227" s="15" t="e">
        <f>SUMIF([1]附件1!$A:$A,A:A,[1]附件1!$E:$E)</f>
        <v>#VALUE!</v>
      </c>
      <c r="I227" s="15" t="e">
        <f>SUMIF([1]附件2!$A:$A,A:A,[1]附件2!$M:$M)</f>
        <v>#VALUE!</v>
      </c>
      <c r="J227" s="15">
        <v>17.14</v>
      </c>
      <c r="K227" s="15">
        <v>98.27</v>
      </c>
    </row>
    <row r="228" s="3" customFormat="true" ht="16.5" customHeight="true" spans="1:11">
      <c r="A228" s="33" t="s">
        <v>511</v>
      </c>
      <c r="B228" s="17">
        <v>111</v>
      </c>
      <c r="C228" s="19">
        <f t="shared" si="72"/>
        <v>2086.8</v>
      </c>
      <c r="D228" s="20">
        <v>11.75</v>
      </c>
      <c r="E228" s="20">
        <f t="shared" si="71"/>
        <v>12.41</v>
      </c>
      <c r="F228" s="19">
        <f t="shared" si="73"/>
        <v>1377.51</v>
      </c>
      <c r="G228" s="15" t="e">
        <f>SUMIF([1]附件2!$A:$A,A:A,[1]附件2!$M:$M)</f>
        <v>#VALUE!</v>
      </c>
      <c r="H228" s="15" t="e">
        <f>SUMIF([1]附件1!$A:$A,A:A,[1]附件1!$E:$E)</f>
        <v>#VALUE!</v>
      </c>
      <c r="I228" s="15" t="e">
        <f>SUMIF([1]附件2!$A:$A,A:A,[1]附件2!$M:$M)</f>
        <v>#VALUE!</v>
      </c>
      <c r="J228" s="15">
        <v>202.62</v>
      </c>
      <c r="K228" s="15">
        <v>709.29</v>
      </c>
    </row>
    <row r="229" s="3" customFormat="true" ht="16.5" customHeight="true" spans="1:11">
      <c r="A229" s="33" t="s">
        <v>512</v>
      </c>
      <c r="B229" s="17">
        <v>29.55</v>
      </c>
      <c r="C229" s="19">
        <f t="shared" si="72"/>
        <v>555.54</v>
      </c>
      <c r="D229" s="20">
        <v>7.84</v>
      </c>
      <c r="E229" s="20">
        <f t="shared" si="71"/>
        <v>8.28</v>
      </c>
      <c r="F229" s="19">
        <f t="shared" si="73"/>
        <v>244.67</v>
      </c>
      <c r="G229" s="15" t="e">
        <f>SUMIF([1]附件2!$A:$A,A:A,[1]附件2!$M:$M)</f>
        <v>#VALUE!</v>
      </c>
      <c r="H229" s="15" t="e">
        <f>SUMIF([1]附件1!$A:$A,A:A,[1]附件1!$E:$E)</f>
        <v>#VALUE!</v>
      </c>
      <c r="I229" s="15" t="e">
        <f>SUMIF([1]附件2!$A:$A,A:A,[1]附件2!$M:$M)</f>
        <v>#VALUE!</v>
      </c>
      <c r="J229" s="15">
        <v>35.81</v>
      </c>
      <c r="K229" s="15">
        <v>310.87</v>
      </c>
    </row>
    <row r="230" s="3" customFormat="true" ht="16.5" customHeight="true" spans="1:11">
      <c r="A230" s="33" t="s">
        <v>513</v>
      </c>
      <c r="B230" s="17">
        <v>14.89</v>
      </c>
      <c r="C230" s="19">
        <f t="shared" si="72"/>
        <v>279.93</v>
      </c>
      <c r="D230" s="20">
        <v>8.73</v>
      </c>
      <c r="E230" s="20">
        <f t="shared" si="71"/>
        <v>9.22</v>
      </c>
      <c r="F230" s="19">
        <f t="shared" si="73"/>
        <v>137.29</v>
      </c>
      <c r="G230" s="15" t="e">
        <f>SUMIF([1]附件2!$A:$A,A:A,[1]附件2!$M:$M)</f>
        <v>#VALUE!</v>
      </c>
      <c r="H230" s="15" t="e">
        <f>SUMIF([1]附件1!$A:$A,A:A,[1]附件1!$E:$E)</f>
        <v>#VALUE!</v>
      </c>
      <c r="I230" s="15" t="e">
        <f>SUMIF([1]附件2!$A:$A,A:A,[1]附件2!$M:$M)</f>
        <v>#VALUE!</v>
      </c>
      <c r="J230" s="15">
        <v>20.22</v>
      </c>
      <c r="K230" s="15">
        <v>142.64</v>
      </c>
    </row>
    <row r="231" s="3" customFormat="true" ht="16.5" customHeight="true" spans="1:11">
      <c r="A231" s="33" t="s">
        <v>514</v>
      </c>
      <c r="B231" s="17">
        <v>16.79</v>
      </c>
      <c r="C231" s="19">
        <f t="shared" si="72"/>
        <v>315.65</v>
      </c>
      <c r="D231" s="20">
        <v>8.37</v>
      </c>
      <c r="E231" s="20">
        <f t="shared" si="71"/>
        <v>8.84</v>
      </c>
      <c r="F231" s="19">
        <f t="shared" si="73"/>
        <v>148.42</v>
      </c>
      <c r="G231" s="15" t="e">
        <f>SUMIF([1]附件2!$A:$A,A:A,[1]附件2!$M:$M)</f>
        <v>#VALUE!</v>
      </c>
      <c r="H231" s="15" t="e">
        <f>SUMIF([1]附件1!$A:$A,A:A,[1]附件1!$E:$E)</f>
        <v>#VALUE!</v>
      </c>
      <c r="I231" s="15" t="e">
        <f>SUMIF([1]附件2!$A:$A,A:A,[1]附件2!$M:$M)</f>
        <v>#VALUE!</v>
      </c>
      <c r="J231" s="15">
        <v>21.86</v>
      </c>
      <c r="K231" s="15">
        <v>167.23</v>
      </c>
    </row>
    <row r="232" s="3" customFormat="true" ht="16.5" customHeight="true" spans="1:11">
      <c r="A232" s="33" t="s">
        <v>515</v>
      </c>
      <c r="B232" s="17">
        <v>93.4</v>
      </c>
      <c r="C232" s="19">
        <f t="shared" si="72"/>
        <v>1755.92</v>
      </c>
      <c r="D232" s="20">
        <v>10.49</v>
      </c>
      <c r="E232" s="20">
        <f t="shared" si="71"/>
        <v>11.08</v>
      </c>
      <c r="F232" s="19">
        <f t="shared" si="73"/>
        <v>1034.87</v>
      </c>
      <c r="G232" s="15" t="e">
        <f>SUMIF([1]附件2!$A:$A,A:A,[1]附件2!$M:$M)</f>
        <v>#VALUE!</v>
      </c>
      <c r="H232" s="15" t="e">
        <f>SUMIF([1]附件1!$A:$A,A:A,[1]附件1!$E:$E)</f>
        <v>#VALUE!</v>
      </c>
      <c r="I232" s="15" t="e">
        <f>SUMIF([1]附件2!$A:$A,A:A,[1]附件2!$M:$M)</f>
        <v>#VALUE!</v>
      </c>
      <c r="J232" s="15">
        <v>147.41</v>
      </c>
      <c r="K232" s="15">
        <v>721.05</v>
      </c>
    </row>
    <row r="233" s="3" customFormat="true" ht="16.5" customHeight="true" spans="1:11">
      <c r="A233" s="33" t="s">
        <v>516</v>
      </c>
      <c r="B233" s="17">
        <v>47.9</v>
      </c>
      <c r="C233" s="19">
        <f t="shared" si="72"/>
        <v>900.52</v>
      </c>
      <c r="D233" s="20">
        <v>10.16</v>
      </c>
      <c r="E233" s="20">
        <f t="shared" si="71"/>
        <v>10.73</v>
      </c>
      <c r="F233" s="19">
        <f t="shared" si="73"/>
        <v>513.97</v>
      </c>
      <c r="G233" s="15" t="e">
        <f>SUMIF([1]附件2!$A:$A,A:A,[1]附件2!$M:$M)</f>
        <v>#VALUE!</v>
      </c>
      <c r="H233" s="15" t="e">
        <f>SUMIF([1]附件1!$A:$A,A:A,[1]附件1!$E:$E)</f>
        <v>#VALUE!</v>
      </c>
      <c r="I233" s="15" t="e">
        <f>SUMIF([1]附件2!$A:$A,A:A,[1]附件2!$M:$M)</f>
        <v>#VALUE!</v>
      </c>
      <c r="J233" s="15">
        <v>70.48</v>
      </c>
      <c r="K233" s="15">
        <v>386.55</v>
      </c>
    </row>
    <row r="234" s="3" customFormat="true" ht="29.25" customHeight="true" spans="1:11">
      <c r="A234" s="3" t="s">
        <v>517</v>
      </c>
      <c r="C234" s="4"/>
      <c r="D234" s="4"/>
      <c r="E234" s="4"/>
      <c r="F234" s="4"/>
      <c r="G234" s="4"/>
      <c r="J234" s="4"/>
      <c r="K234" s="4"/>
    </row>
  </sheetData>
  <mergeCells count="9">
    <mergeCell ref="A2:K2"/>
    <mergeCell ref="F4:G4"/>
    <mergeCell ref="H4:I4"/>
    <mergeCell ref="A4:A5"/>
    <mergeCell ref="B4:B5"/>
    <mergeCell ref="C4:C5"/>
    <mergeCell ref="E4:E5"/>
    <mergeCell ref="J4:J5"/>
    <mergeCell ref="K4:K5"/>
  </mergeCells>
  <pageMargins left="0.748031496062992" right="0.748031496062992" top="0.72" bottom="0.76" header="0.511811023622047" footer="0.511811023622047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新并入基本公共卫生服务明细表</vt:lpstr>
      <vt:lpstr>核定公式-新并入基本公共卫生服务明细表</vt:lpstr>
      <vt:lpstr>核定公式-新并入基本公共卫生服务明细表（按人口）  </vt:lpstr>
      <vt:lpstr>按人口因素法（差额法）</vt:lpstr>
      <vt:lpstr>常住人口</vt:lpstr>
      <vt:lpstr>分配表 (2)</vt:lpstr>
      <vt:lpstr>省级配套（上会）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18047</dc:creator>
  <cp:lastModifiedBy>王一棱</cp:lastModifiedBy>
  <dcterms:created xsi:type="dcterms:W3CDTF">2024-05-29T19:10:00Z</dcterms:created>
  <cp:lastPrinted>2024-06-06T08:47:00Z</cp:lastPrinted>
  <dcterms:modified xsi:type="dcterms:W3CDTF">2025-07-31T11:57:04Z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893B418C117244C1BC842A11F1DA750B_13</vt:lpwstr>
  </property>
  <property fmtid="{D5CDD505-2E9C-101B-9397-08002B2CF9AE}" pid="3" name="KSOProductBuildVer">
    <vt:lpwstr>2052-11.8.2.10125</vt:lpwstr>
  </property>
</Properties>
</file>